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012"/>
  <workbookPr/>
  <mc:AlternateContent xmlns:mc="http://schemas.openxmlformats.org/markup-compatibility/2006">
    <mc:Choice Requires="x15">
      <x15ac:absPath xmlns:x15ac="http://schemas.microsoft.com/office/spreadsheetml/2010/11/ac" url="/Users/vmanav/Desktop/PricingToolBlog/"/>
    </mc:Choice>
  </mc:AlternateContent>
  <xr:revisionPtr revIDLastSave="0" documentId="13_ncr:1_{D9468F31-3B9F-0B41-9492-06B152CCDDD1}" xr6:coauthVersionLast="47" xr6:coauthVersionMax="47" xr10:uidLastSave="{00000000-0000-0000-0000-000000000000}"/>
  <bookViews>
    <workbookView xWindow="0" yWindow="500" windowWidth="51200" windowHeight="26580" tabRatio="618" xr2:uid="{00000000-000D-0000-FFFF-FFFF00000000}"/>
  </bookViews>
  <sheets>
    <sheet name="Price Estimator" sheetId="8" r:id="rId1"/>
    <sheet name="Usage Pattern" sheetId="4" r:id="rId2"/>
    <sheet name="AWS Region-Instance Win" sheetId="5" state="hidden" r:id="rId3"/>
    <sheet name="AWS Region-Instance Win MS" sheetId="11" state="hidden" r:id="rId4"/>
    <sheet name="Region-Instance RHEL" sheetId="12" state="hidden" r:id="rId5"/>
    <sheet name="Region-Instance Rocky" sheetId="18" state="hidden" r:id="rId6"/>
    <sheet name="AWS Region-Instance Lin" sheetId="9" state="hidden" r:id="rId7"/>
    <sheet name="AWS Region-Instance Pricing Win" sheetId="6" state="hidden" r:id="rId8"/>
    <sheet name="Region-Instance Pricing RHEL" sheetId="13" state="hidden" r:id="rId9"/>
    <sheet name="Region-Instance Pricing Rocky" sheetId="17" state="hidden" r:id="rId10"/>
    <sheet name="AWS Region-Instance Pricing Lin" sheetId="10" state="hidden" r:id="rId11"/>
    <sheet name="Constants" sheetId="7" state="hidden" r:id="rId12"/>
  </sheets>
  <definedNames>
    <definedName name="AWS_Region_Instance_Pricing_Linux">'AWS Region-Instance Pricing Lin'!$A:$BC</definedName>
    <definedName name="AWS_Region_Instance_Pricing_RHEL">'Region-Instance Pricing RHEL'!$A:$BD</definedName>
    <definedName name="AWS_Region_Instance_Pricing_Rocky">'Region-Instance Pricing Rocky'!$A:$BD</definedName>
    <definedName name="AWS_Region_Instance_Pricing_Windows">'AWS Region-Instance Pricing Win'!$A:$BD</definedName>
    <definedName name="AWS_Region_Listing_Linux">OFFSET('AWS Region-Instance Lin'!$A$1,0,0,1,COUNTA('AWS Region-Instance Lin'!$1:$1))</definedName>
    <definedName name="AWS_Region_Listing_RHEL">OFFSET('Region-Instance RHEL'!$A$1,0,0,1,COUNTA('Region-Instance RHEL'!$1:$1))</definedName>
    <definedName name="AWS_Region_Listing_Rocky">OFFSET('Region-Instance Rocky'!$A$1,0,0,1,COUNTA('Region-Instance Rocky'!$1:$1))</definedName>
    <definedName name="AWS_Region_Listing_Windows">OFFSET('AWS Region-Instance Win'!$A$1,0,0,1,COUNTA('AWS Region-Instance Win'!$1:$1))</definedName>
    <definedName name="buffer_percent">'Price Estimator'!$B$14</definedName>
    <definedName name="Buffer_Weekday_Hours">'Usage Pattern'!$E$31</definedName>
    <definedName name="Buffer_Weekend_Hours">'Usage Pattern'!$E$61</definedName>
    <definedName name="const_RDS_SAL_Options">Constants!$A$2:$A$30</definedName>
    <definedName name="Days_In_Weekend">'Usage Pattern'!$C$35</definedName>
    <definedName name="Days_In_Work_Week">'Usage Pattern'!$C$5</definedName>
    <definedName name="fleet_utilization">'Price Estimator'!$B$14</definedName>
    <definedName name="instance_price_stopped">'Price Estimator'!$B$20</definedName>
    <definedName name="instance_price_streaming">'Price Estimator'!$B$19</definedName>
    <definedName name="Instances_For_Linux">OFFSET('AWS Region-Instance Lin'!$A$1,1,MATCH(Selected_AWS_Region,AWS_Region_Listing_Linux,0)-1,COUNTA(INDIRECT("AWSRegionInstance["&amp;Selected_AWS_Region&amp;"]")),1)</definedName>
    <definedName name="Instances_For_RHEL">OFFSET('Region-Instance RHEL'!$A$1,1,MATCH(Selected_AWS_Region,AWS_Region_Listing_RHEL,0)-1,COUNTA(INDIRECT("AWSRegionInstance["&amp;Selected_AWS_Region&amp;"]")),1)</definedName>
    <definedName name="Instances_For_Rocky">OFFSET('Region-Instance Rocky'!$A$1,1,MATCH([0]!Selected_AWS_Region,[0]!AWS_Region_Listing_Rocky,0)-1,COUNTA(INDIRECT("AWSRegionInstance["&amp;[0]!Selected_AWS_Region&amp;"]")),1)</definedName>
    <definedName name="Instances_For_Selected_AWS_Region">OFFSET('AWS Region-Instance Win'!$A$1,1,MATCH(Selected_AWS_Region,AWS_Region_Listing,0)-1,COUNTA(INDIRECT("AWSRegionInstance["&amp;Selected_AWS_Region&amp;"]")),1)</definedName>
    <definedName name="Instances_For_Windows">OFFSET('AWS Region-Instance Win'!$A$1,1,MATCH(Selected_AWS_Region,AWS_Region_Listing_Windows,0)-1,COUNTA(INDIRECT("AWSRegionInstance["&amp;Selected_AWS_Region&amp;"]")),1)</definedName>
    <definedName name="Instances_For_Windows_MS">OFFSET('AWS Region-Instance Win MS'!$A$1,1,MATCH(Selected_AWS_Region,AWS_Region_Listing_Windows,0)-1,COUNTA(INDIRECT("AWSRegionInstance["&amp;Selected_AWS_Region&amp;"]")),1)</definedName>
    <definedName name="license_model">'Price Estimator'!$B$13</definedName>
    <definedName name="Linux">Constants!$B$2</definedName>
    <definedName name="Monthly_Buffer_WD_Hours">'Price Estimator'!$C$22</definedName>
    <definedName name="Monthly_Buffer_WE_Hours">'Price Estimator'!$C$23</definedName>
    <definedName name="Monthly_Used_WD_Hours">'Price Estimator'!$B$22</definedName>
    <definedName name="Monthly_Used_WE_Hours">'Price Estimator'!$B$23</definedName>
    <definedName name="OD_WD_Cost">'Price Estimator'!#REF!</definedName>
    <definedName name="OD_WE_Cost">'Price Estimator'!#REF!</definedName>
    <definedName name="OS_Type">'Price Estimator'!$B$10</definedName>
    <definedName name="RDS_SAL_Fee">'Price Estimator'!$B$18</definedName>
    <definedName name="Selected_AWS_Region">'Price Estimator'!$B$11</definedName>
    <definedName name="Selected_Instance">'Price Estimator'!$B$12</definedName>
    <definedName name="Session_Density">'Price Estimator'!$B$9</definedName>
    <definedName name="Session_Fragmentation">'Price Estimator'!$B$15</definedName>
    <definedName name="total_users">'Price Estimator'!$B$8</definedName>
    <definedName name="US_East__N._Virginia___AWS_Region_Instance_Pricing">'Price Estimator'!$B$11</definedName>
    <definedName name="Used_Weekday_Hours">'Usage Pattern'!$C$31</definedName>
    <definedName name="Used_Weekend_Hours">'Usage Pattern'!$C$61</definedName>
    <definedName name="Weekday_instance_hours">'Usage Pattern'!$D$31</definedName>
    <definedName name="Weekend_instance_hours">'Usage Pattern'!$D$61</definedName>
    <definedName name="Weeks_Per_Month">'Usage Pattern'!$C$2</definedName>
    <definedName name="Windows">Constants!$A$2:$A$4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61" i="4" l="1"/>
  <c r="Q44" i="13"/>
  <c r="Q43" i="13"/>
  <c r="Q42" i="13"/>
  <c r="Q41" i="13"/>
  <c r="Q40" i="13"/>
  <c r="Q39" i="13"/>
  <c r="Q38" i="13"/>
  <c r="Q37" i="13"/>
  <c r="Q36" i="13"/>
  <c r="P44" i="13"/>
  <c r="N44" i="13" s="1"/>
  <c r="P43" i="13"/>
  <c r="N43" i="13" s="1"/>
  <c r="P42" i="13"/>
  <c r="N42" i="13" s="1"/>
  <c r="P41" i="13"/>
  <c r="N41" i="13" s="1"/>
  <c r="P40" i="13"/>
  <c r="N40" i="13" s="1"/>
  <c r="P39" i="13"/>
  <c r="N39" i="13" s="1"/>
  <c r="P38" i="13"/>
  <c r="N38" i="13" s="1"/>
  <c r="P37" i="13"/>
  <c r="N37" i="13" s="1"/>
  <c r="P36" i="13"/>
  <c r="N36" i="13" s="1"/>
  <c r="B18" i="8" l="1"/>
  <c r="B19" i="8" l="1" a="1"/>
  <c r="B19" i="8" s="1"/>
  <c r="B20" i="8" s="1" a="1"/>
  <c r="B20" i="8" s="1"/>
  <c r="B29" i="8" l="1"/>
  <c r="E9" i="4"/>
  <c r="D9" i="4"/>
  <c r="D10" i="4"/>
  <c r="D30" i="6"/>
  <c r="D31" i="6" s="1"/>
  <c r="D32" i="6" s="1"/>
  <c r="C30" i="6"/>
  <c r="J30" i="6" s="1"/>
  <c r="B30" i="6"/>
  <c r="B31" i="6" s="1"/>
  <c r="B32" i="6" s="1"/>
  <c r="J29" i="6"/>
  <c r="G29" i="6"/>
  <c r="Q5" i="6"/>
  <c r="Q6" i="6" s="1"/>
  <c r="P5" i="6"/>
  <c r="P6" i="6" s="1"/>
  <c r="J5" i="6"/>
  <c r="J6" i="6" s="1"/>
  <c r="G5" i="6"/>
  <c r="G6" i="6" s="1"/>
  <c r="F5" i="6"/>
  <c r="F6" i="6" s="1"/>
  <c r="E56" i="4"/>
  <c r="D56" i="4"/>
  <c r="D60" i="4"/>
  <c r="D59" i="4"/>
  <c r="D58" i="4"/>
  <c r="D57" i="4"/>
  <c r="D55" i="4"/>
  <c r="D54" i="4"/>
  <c r="D53" i="4"/>
  <c r="D52" i="4"/>
  <c r="D51" i="4"/>
  <c r="D50" i="4"/>
  <c r="D49" i="4"/>
  <c r="D48" i="4"/>
  <c r="D47" i="4"/>
  <c r="D46" i="4"/>
  <c r="D45" i="4"/>
  <c r="D44" i="4"/>
  <c r="D43" i="4"/>
  <c r="D42" i="4"/>
  <c r="D41" i="4"/>
  <c r="D40" i="4"/>
  <c r="D39" i="4"/>
  <c r="D38" i="4"/>
  <c r="D37" i="4"/>
  <c r="E60" i="4"/>
  <c r="E59" i="4"/>
  <c r="E58" i="4"/>
  <c r="E57" i="4"/>
  <c r="E55" i="4"/>
  <c r="E54" i="4"/>
  <c r="E53" i="4"/>
  <c r="E52" i="4"/>
  <c r="E51" i="4"/>
  <c r="E50" i="4"/>
  <c r="E49" i="4"/>
  <c r="E48" i="4"/>
  <c r="E47" i="4"/>
  <c r="E46" i="4"/>
  <c r="E45" i="4"/>
  <c r="E44" i="4"/>
  <c r="E43" i="4"/>
  <c r="E42" i="4"/>
  <c r="E41" i="4"/>
  <c r="E40" i="4"/>
  <c r="E39" i="4"/>
  <c r="E38" i="4"/>
  <c r="E37" i="4"/>
  <c r="D11" i="4"/>
  <c r="D12" i="4"/>
  <c r="D13" i="4"/>
  <c r="D14" i="4"/>
  <c r="D15" i="4"/>
  <c r="D16" i="4"/>
  <c r="D17" i="4"/>
  <c r="D18" i="4"/>
  <c r="D19" i="4"/>
  <c r="D20" i="4"/>
  <c r="D21" i="4"/>
  <c r="D22" i="4"/>
  <c r="D23" i="4"/>
  <c r="D24" i="4"/>
  <c r="D25" i="4"/>
  <c r="D26" i="4"/>
  <c r="D27" i="4"/>
  <c r="D28" i="4"/>
  <c r="D29" i="4"/>
  <c r="D30" i="4"/>
  <c r="D8" i="4"/>
  <c r="D7" i="4"/>
  <c r="E10" i="4"/>
  <c r="E11" i="4"/>
  <c r="E12" i="4"/>
  <c r="E13" i="4"/>
  <c r="E14" i="4"/>
  <c r="E15" i="4"/>
  <c r="E16" i="4"/>
  <c r="E17" i="4"/>
  <c r="E18" i="4"/>
  <c r="E19" i="4"/>
  <c r="E20" i="4"/>
  <c r="E21" i="4"/>
  <c r="E22" i="4"/>
  <c r="E23" i="4"/>
  <c r="E24" i="4"/>
  <c r="E25" i="4"/>
  <c r="E26" i="4"/>
  <c r="E27" i="4"/>
  <c r="E28" i="4"/>
  <c r="E29" i="4"/>
  <c r="E30" i="4"/>
  <c r="E8" i="4"/>
  <c r="E7" i="4"/>
  <c r="B1" i="7"/>
  <c r="A1" i="7"/>
  <c r="C31" i="4"/>
  <c r="C31" i="6" l="1"/>
  <c r="G30" i="6"/>
  <c r="E31" i="4"/>
  <c r="C22" i="8" s="1"/>
  <c r="D61" i="4"/>
  <c r="B23" i="8" s="1"/>
  <c r="E61" i="4"/>
  <c r="C23" i="8" s="1"/>
  <c r="D31" i="4"/>
  <c r="B22" i="8" s="1"/>
  <c r="C29" i="8"/>
  <c r="B24" i="8" l="1"/>
  <c r="C32" i="6"/>
  <c r="G31" i="6"/>
  <c r="J31" i="6"/>
  <c r="B28" i="8"/>
  <c r="B27" i="8"/>
  <c r="C27" i="8"/>
  <c r="C24" i="8"/>
  <c r="C28" i="8"/>
  <c r="J32" i="6" l="1"/>
  <c r="G32" i="6"/>
  <c r="B30" i="8"/>
  <c r="B31" i="8" s="1"/>
  <c r="C30" i="8"/>
  <c r="C31" i="8" s="1"/>
  <c r="B32" i="8" l="1"/>
  <c r="C32" i="8"/>
  <c r="B34"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Rathinasamy, Murali</author>
    <author>Manav Verma</author>
    <author>Microsoft Office User</author>
  </authors>
  <commentList>
    <comment ref="B8" authorId="0" shapeId="0" xr:uid="{00000000-0006-0000-0000-000001000000}">
      <text>
        <r>
          <rPr>
            <sz val="9"/>
            <color rgb="FF000000"/>
            <rFont val="Tahoma"/>
            <family val="2"/>
          </rPr>
          <t>The total number of unique users that will stream in the month. For example, if you have 500 total unique users with 50 concurrent, enter 500. This is used to calculate the user fee and effectively monthly cost per user.</t>
        </r>
      </text>
    </comment>
    <comment ref="B9" authorId="1" shapeId="0" xr:uid="{9DF81406-C453-844E-BB5E-BD9999322954}">
      <text>
        <r>
          <rPr>
            <sz val="10"/>
            <color rgb="FF000000"/>
            <rFont val="Tahoma"/>
            <family val="2"/>
          </rPr>
          <t xml:space="preserve">Session Density = number of user sessions on an instance. It must be set to &gt; 1 if you are using multi-session fleets. 
</t>
        </r>
        <r>
          <rPr>
            <sz val="10"/>
            <color rgb="FF000000"/>
            <rFont val="Tahoma"/>
            <family val="2"/>
          </rPr>
          <t xml:space="preserve">
</t>
        </r>
        <r>
          <rPr>
            <sz val="10"/>
            <color rgb="FF000000"/>
            <rFont val="Tahoma"/>
            <family val="2"/>
          </rPr>
          <t xml:space="preserve">Multi-session fleets are supported for Windows OS only.
</t>
        </r>
        <r>
          <rPr>
            <sz val="10"/>
            <color rgb="FF000000"/>
            <rFont val="Tahoma"/>
            <family val="2"/>
          </rPr>
          <t xml:space="preserve">
</t>
        </r>
      </text>
    </comment>
    <comment ref="B10" authorId="2" shapeId="0" xr:uid="{94CC6302-E56D-DE44-A65F-0C4DF544CE04}">
      <text>
        <r>
          <rPr>
            <sz val="9"/>
            <color rgb="FF000000"/>
            <rFont val="Tahoma"/>
            <family val="2"/>
          </rPr>
          <t>Windows operating system might incur additional monthly user fee. Check license model for more details. This fee is not applicable if you are using Linux operating system or decide to bring your own license for Windows operating system.</t>
        </r>
      </text>
    </comment>
    <comment ref="B11" authorId="0" shapeId="0" xr:uid="{00000000-0006-0000-0000-000002000000}">
      <text>
        <r>
          <rPr>
            <sz val="9"/>
            <color rgb="FF000000"/>
            <rFont val="Tahoma"/>
            <family val="2"/>
          </rPr>
          <t>AWS Region which will have your streaming resources.</t>
        </r>
      </text>
    </comment>
    <comment ref="B12" authorId="0" shapeId="0" xr:uid="{00000000-0006-0000-0000-000003000000}">
      <text>
        <r>
          <rPr>
            <sz val="9"/>
            <color rgb="FF000000"/>
            <rFont val="Tahoma"/>
            <family val="2"/>
          </rPr>
          <t>Instance type and size that your users will use</t>
        </r>
      </text>
    </comment>
    <comment ref="B13" authorId="0" shapeId="0" xr:uid="{00000000-0006-0000-0000-000004000000}">
      <text>
        <r>
          <rPr>
            <b/>
            <sz val="9"/>
            <color rgb="FF000000"/>
            <rFont val="Tahoma"/>
            <family val="2"/>
          </rPr>
          <t>Commercial license included</t>
        </r>
        <r>
          <rPr>
            <sz val="9"/>
            <color rgb="FF000000"/>
            <rFont val="Tahoma"/>
            <family val="2"/>
          </rPr>
          <t xml:space="preserve">: AWS will assess an user fee for each unique user that streams per region per month. Applicable for Windows operating systems.
</t>
        </r>
        <r>
          <rPr>
            <sz val="9"/>
            <color rgb="FF000000"/>
            <rFont val="Tahoma"/>
            <family val="2"/>
          </rPr>
          <t xml:space="preserve">
</t>
        </r>
        <r>
          <rPr>
            <b/>
            <sz val="9"/>
            <color rgb="FF000000"/>
            <rFont val="Tahoma"/>
            <family val="2"/>
          </rPr>
          <t>Academic license included</t>
        </r>
        <r>
          <rPr>
            <sz val="9"/>
            <color rgb="FF000000"/>
            <rFont val="Tahoma"/>
            <family val="2"/>
          </rPr>
          <t xml:space="preserve">: AWS will assess a user fee for each unique user that streams per region per month, at a lower rate, for qualified schools, universities, and public institutions. </t>
        </r>
        <r>
          <rPr>
            <sz val="10"/>
            <color rgb="FF000000"/>
            <rFont val="Calibri"/>
            <family val="2"/>
          </rPr>
          <t>Applicable for Windows operating systems</t>
        </r>
        <r>
          <rPr>
            <sz val="9"/>
            <color rgb="FF000000"/>
            <rFont val="Calibri"/>
            <family val="2"/>
          </rPr>
          <t xml:space="preserve">.
</t>
        </r>
        <r>
          <rPr>
            <sz val="9"/>
            <color rgb="FF000000"/>
            <rFont val="Tahoma"/>
            <family val="2"/>
          </rPr>
          <t xml:space="preserve">
</t>
        </r>
        <r>
          <rPr>
            <b/>
            <sz val="9"/>
            <color rgb="FF000000"/>
            <rFont val="Tahoma"/>
            <family val="2"/>
          </rPr>
          <t>Bring your own license</t>
        </r>
        <r>
          <rPr>
            <sz val="9"/>
            <color rgb="FF000000"/>
            <rFont val="Tahoma"/>
            <family val="2"/>
          </rPr>
          <t xml:space="preserve">: You are porting your existing user licenses to use with AWS. For users covered by your own licenses, you won't incur monthly user fees. </t>
        </r>
        <r>
          <rPr>
            <sz val="10"/>
            <color rgb="FF000000"/>
            <rFont val="Calibri"/>
            <family val="2"/>
          </rPr>
          <t xml:space="preserve">Applicable for Windows operating systems.
</t>
        </r>
        <r>
          <rPr>
            <sz val="10"/>
            <color rgb="FF000000"/>
            <rFont val="Tahoma"/>
            <family val="2"/>
          </rPr>
          <t xml:space="preserve">
</t>
        </r>
        <r>
          <rPr>
            <b/>
            <sz val="9"/>
            <color rgb="FF000000"/>
            <rFont val="Tahoma"/>
            <family val="2"/>
          </rPr>
          <t>Not Applicable:</t>
        </r>
        <r>
          <rPr>
            <sz val="9"/>
            <color rgb="FF000000"/>
            <rFont val="Tahoma"/>
            <family val="2"/>
          </rPr>
          <t xml:space="preserve"> Select this for Linux operating system.</t>
        </r>
      </text>
    </comment>
    <comment ref="B14" authorId="0" shapeId="0" xr:uid="{00000000-0006-0000-0000-000005000000}">
      <text>
        <r>
          <rPr>
            <sz val="9"/>
            <color rgb="FF000000"/>
            <rFont val="Tahoma"/>
            <family val="2"/>
          </rPr>
          <t>Specify the percent of concurrency to maintain as buffer capacity. Buffer capacity ensures new users have an instance available.</t>
        </r>
      </text>
    </comment>
    <comment ref="B15" authorId="1" shapeId="0" xr:uid="{69AE3DE8-A89D-0A41-BEE8-343F6AE6536E}">
      <text>
        <r>
          <rPr>
            <sz val="10"/>
            <color rgb="FF000000"/>
            <rFont val="Tahoma"/>
            <family val="2"/>
          </rPr>
          <t xml:space="preserve">In a multi-session scenario sometimes the number of running sessions on an instance &lt; session density. For example, if session density is set to 5 then if there are 4 sessions running on that instance the session fragmentation is 20%. The session fragmentation can happen during scale up and scale down scenarios. We recommend to use at least 25% of session fragmentation while calculating price of your multi-session fleets.
</t>
        </r>
        <r>
          <rPr>
            <sz val="10"/>
            <color rgb="FF000000"/>
            <rFont val="Tahoma"/>
            <family val="2"/>
          </rPr>
          <t xml:space="preserve">Session fragmentation value will be ignored if you set session density = 1 i.e you are not using multi-session fleets.
</t>
        </r>
        <r>
          <rPr>
            <sz val="10"/>
            <color rgb="FF000000"/>
            <rFont val="Tahoma"/>
            <family val="2"/>
          </rPr>
          <t xml:space="preserve">
</t>
        </r>
        <r>
          <rPr>
            <sz val="10"/>
            <color rgb="FF000000"/>
            <rFont val="Tahoma"/>
            <family val="2"/>
          </rPr>
          <t xml:space="preserve">
</t>
        </r>
        <r>
          <rPr>
            <sz val="10"/>
            <color rgb="FF000000"/>
            <rFont val="Tahoma"/>
            <family val="2"/>
          </rPr>
          <t xml:space="preserve">
</t>
        </r>
        <r>
          <rPr>
            <sz val="10"/>
            <color rgb="FF000000"/>
            <rFont val="Tahoma"/>
            <family val="2"/>
          </rPr>
          <t xml:space="preserve">
</t>
        </r>
        <r>
          <rPr>
            <sz val="10"/>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Rathinasamy, Murali</author>
    <author>Verma, Manav</author>
  </authors>
  <commentList>
    <comment ref="C6" authorId="0" shapeId="0" xr:uid="{00000000-0006-0000-0100-000001000000}">
      <text>
        <r>
          <rPr>
            <sz val="9"/>
            <color rgb="FF000000"/>
            <rFont val="Tahoma"/>
            <family val="2"/>
          </rPr>
          <t>Actual concurrent users expected during this hour</t>
        </r>
      </text>
    </comment>
    <comment ref="D6" authorId="1" shapeId="0" xr:uid="{64E0C9E8-D528-4679-9EAE-CEC217FD7FCF}">
      <text>
        <r>
          <rPr>
            <b/>
            <sz val="9"/>
            <color indexed="81"/>
            <rFont val="Tahoma"/>
            <family val="2"/>
          </rPr>
          <t xml:space="preserve">Number of instances required based on the  max number of sessions on an instance (session density). For single session fleet this value is same as number of concurrent users in each hour.
</t>
        </r>
      </text>
    </comment>
    <comment ref="E6" authorId="0" shapeId="0" xr:uid="{00000000-0006-0000-0100-000002000000}">
      <text>
        <r>
          <rPr>
            <sz val="9"/>
            <color rgb="FF000000"/>
            <rFont val="Tahoma"/>
            <family val="2"/>
          </rPr>
          <t>Buffer instances are automatically calculated based on the buffer capacity % entered on the Price Estimator.</t>
        </r>
      </text>
    </comment>
    <comment ref="C36" authorId="0" shapeId="0" xr:uid="{00000000-0006-0000-0100-000003000000}">
      <text>
        <r>
          <rPr>
            <sz val="9"/>
            <color indexed="81"/>
            <rFont val="Tahoma"/>
            <family val="2"/>
          </rPr>
          <t>Actual concurrent users expected during this hour</t>
        </r>
      </text>
    </comment>
    <comment ref="D36" authorId="1" shapeId="0" xr:uid="{BA3AE146-8E2C-4F73-8704-583F66348F80}">
      <text>
        <r>
          <rPr>
            <b/>
            <sz val="9"/>
            <color indexed="81"/>
            <rFont val="Tahoma"/>
            <family val="2"/>
          </rPr>
          <t>Number of instances required based on the  max number of sessions on an instance (session density). For single session fleet this value is same as number of concurrent users in each hour.</t>
        </r>
        <r>
          <rPr>
            <sz val="9"/>
            <color indexed="81"/>
            <rFont val="Tahoma"/>
            <family val="2"/>
          </rPr>
          <t xml:space="preserve">
</t>
        </r>
      </text>
    </comment>
    <comment ref="E36" authorId="0" shapeId="0" xr:uid="{00000000-0006-0000-0100-000004000000}">
      <text>
        <r>
          <rPr>
            <sz val="9"/>
            <color rgb="FF000000"/>
            <rFont val="Tahoma"/>
            <family val="2"/>
          </rPr>
          <t>Buffer instances are automatically calculated based on the buffer capacity % entered on the Price Estimator.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<sst xmlns="http://schemas.openxmlformats.org/spreadsheetml/2006/main" count="3887" uniqueCount="143">
  <si>
    <t>Workload Input</t>
  </si>
  <si>
    <t>Always-On Fleet</t>
  </si>
  <si>
    <t>Total Cost</t>
  </si>
  <si>
    <t>Fleet Type</t>
  </si>
  <si>
    <t>standard.large</t>
  </si>
  <si>
    <t>compute.large</t>
  </si>
  <si>
    <t>compute.xlarge</t>
  </si>
  <si>
    <t>compute.2xlarge</t>
  </si>
  <si>
    <t>compute.4xlarge</t>
  </si>
  <si>
    <t>compute.8xlarge</t>
  </si>
  <si>
    <t>memory.large</t>
  </si>
  <si>
    <t>memory.xlarge</t>
  </si>
  <si>
    <t>memory.2xlarge</t>
  </si>
  <si>
    <t>memory.4xlarge</t>
  </si>
  <si>
    <t>memory.8xlarge</t>
  </si>
  <si>
    <t>graphics-design.xlarge</t>
  </si>
  <si>
    <t>graphics-design.2xlarge</t>
  </si>
  <si>
    <t>graphics-design.4xlarge</t>
  </si>
  <si>
    <t>Calculator output estimates are in GREEN</t>
  </si>
  <si>
    <t>Start Time</t>
  </si>
  <si>
    <t>End Time</t>
  </si>
  <si>
    <t>Weekday Usage</t>
  </si>
  <si>
    <t>Weekend Usage</t>
  </si>
  <si>
    <t>Savings of on-demand over always-on</t>
  </si>
  <si>
    <t>On-Demand Fleet Cost</t>
  </si>
  <si>
    <t>Monthly hours (weekdays)</t>
  </si>
  <si>
    <t>Concurrent Users in each hour</t>
  </si>
  <si>
    <t>Price per streaming hour</t>
  </si>
  <si>
    <t>Price per stopped instance hour</t>
  </si>
  <si>
    <t>Monthly streaming cost - Weekdays</t>
  </si>
  <si>
    <t>Monthly streaming cost - Weekends</t>
  </si>
  <si>
    <t>Monthly user fee costs</t>
  </si>
  <si>
    <t>Total monthly cost estimate</t>
  </si>
  <si>
    <t>Monthly hours (weekends)</t>
  </si>
  <si>
    <t>Annualized cost estimate</t>
  </si>
  <si>
    <t>Effective monthly cost/user Estimate</t>
  </si>
  <si>
    <t>N/A</t>
  </si>
  <si>
    <t>RDS SAL fee per user per month</t>
  </si>
  <si>
    <r>
      <t xml:space="preserve">User inputs are in </t>
    </r>
    <r>
      <rPr>
        <b/>
        <i/>
        <sz val="12"/>
        <color theme="8"/>
        <rFont val="Calibri (Body)"/>
      </rPr>
      <t>BLUE</t>
    </r>
  </si>
  <si>
    <t>US East (N. Virginia)</t>
  </si>
  <si>
    <t>US West (Oregon)</t>
  </si>
  <si>
    <t>EU (Frankfurt)</t>
  </si>
  <si>
    <t>EU (Ireland)</t>
  </si>
  <si>
    <t>Asia Pacific (Tokyo)</t>
  </si>
  <si>
    <t>Asia Pacific (Singapore)</t>
  </si>
  <si>
    <t>Asia Pacific (Sydney)</t>
  </si>
  <si>
    <t>Asia Pacific (Seoul)</t>
  </si>
  <si>
    <t>Total per weekend day</t>
  </si>
  <si>
    <t>Total per weekday</t>
  </si>
  <si>
    <t>memory.z1d.large</t>
  </si>
  <si>
    <t>memory.z1d.xlarge</t>
  </si>
  <si>
    <t>memory.z1d.2xlarge</t>
  </si>
  <si>
    <t>memory.z1d.3xlarge</t>
  </si>
  <si>
    <t>memory.z1d.6xlarge</t>
  </si>
  <si>
    <t>memory.z1d.12xlarge</t>
  </si>
  <si>
    <t>standard.medium</t>
  </si>
  <si>
    <t>graphics-design.large</t>
  </si>
  <si>
    <t>AWS GovCloud (US-West)</t>
  </si>
  <si>
    <t>Commercial license included</t>
  </si>
  <si>
    <t>Academic license included</t>
  </si>
  <si>
    <t>Outputs</t>
  </si>
  <si>
    <t>Used Hours</t>
  </si>
  <si>
    <t>Buffer Hours</t>
  </si>
  <si>
    <t>Buffer instances</t>
  </si>
  <si>
    <t>Bring your own license</t>
  </si>
  <si>
    <t>Instance details</t>
  </si>
  <si>
    <t>Days in work week:</t>
  </si>
  <si>
    <t>Days in weekend:</t>
  </si>
  <si>
    <t>Weeks per month:</t>
  </si>
  <si>
    <t>AWS Region:</t>
  </si>
  <si>
    <t>Instance type and size:</t>
  </si>
  <si>
    <t>License model for user fee:</t>
  </si>
  <si>
    <t>Buffer capacity as % of concurrency:</t>
  </si>
  <si>
    <t>Calculated fields are in GRAY</t>
  </si>
  <si>
    <t>Switch to the Usage Pattern worksheet, then enter in your expected concurrency per hour for weekdays and weekend days. The outputs will then be automatically calculated based on the inputs above and entered Usage Pattern.</t>
  </si>
  <si>
    <t>Usage Pattern</t>
  </si>
  <si>
    <t>graphics.g4dn.xlarge</t>
  </si>
  <si>
    <t>graphics.g4dn.2xlarge</t>
  </si>
  <si>
    <t>graphics.g4dn.4xlarge</t>
  </si>
  <si>
    <t>graphics.g4dn.8xlarge</t>
  </si>
  <si>
    <t>graphics.g4dn.12xlarge</t>
  </si>
  <si>
    <t>graphics.g4dn.16xlarge</t>
  </si>
  <si>
    <t>You can download the latest version of the pricing tool:</t>
  </si>
  <si>
    <t>Total unique users in your organization:</t>
  </si>
  <si>
    <t>Asia Pacific (Mumbai)</t>
  </si>
  <si>
    <t>Effective monthly hours per user</t>
  </si>
  <si>
    <t>standard.small</t>
  </si>
  <si>
    <t>EU (London)</t>
  </si>
  <si>
    <t>Windows</t>
  </si>
  <si>
    <t>Not Applicable</t>
  </si>
  <si>
    <t>Operating System Type</t>
  </si>
  <si>
    <t>Operating System Type:</t>
  </si>
  <si>
    <t>StoppedInstanceFee</t>
  </si>
  <si>
    <t>Amazon Linux 2</t>
  </si>
  <si>
    <t>Learn about Elastic fleets</t>
  </si>
  <si>
    <t>Canada (Central)</t>
  </si>
  <si>
    <t>standard.xlarge</t>
  </si>
  <si>
    <t>standard.2xlarge</t>
  </si>
  <si>
    <t>US East (Ohio)</t>
  </si>
  <si>
    <t>South America (Sao Paulo)</t>
  </si>
  <si>
    <t xml:space="preserve">Session Fragmentation: </t>
  </si>
  <si>
    <t>AWS GovCloud (US-East)</t>
  </si>
  <si>
    <t>graphics.g5.xlarge</t>
  </si>
  <si>
    <t>graphics.g5.2xlarge</t>
  </si>
  <si>
    <t>graphics.g5.4xlarge</t>
  </si>
  <si>
    <t>graphics.g5.8xlarge</t>
  </si>
  <si>
    <t>graphics.g5.12xlarge</t>
  </si>
  <si>
    <t>graphics.g5.16xlarge</t>
  </si>
  <si>
    <t>graphics.g5.24xlarge</t>
  </si>
  <si>
    <t>Number of required instances</t>
  </si>
  <si>
    <t>Max number of sessions per instance:</t>
  </si>
  <si>
    <t>Commercial license included MS</t>
  </si>
  <si>
    <t>Academic license included MS</t>
  </si>
  <si>
    <t>Bring your own license MS</t>
  </si>
  <si>
    <t>Larger instance types have greater savings when using on-demand fleets. Other ways to reduce cost are reducing buffer capacity and bringing your own user licenses.
The instance charge includes compute, storage, and any network traffic used by the streaming protocol.
The approximate amounts provided by multi-session pricing are contingent upon the utilization of instances in scale-down scenarios.</t>
  </si>
  <si>
    <t xml:space="preserve"> N/A </t>
  </si>
  <si>
    <t>Red Hat Enterprise Linux</t>
  </si>
  <si>
    <t>Rocky Linux</t>
  </si>
  <si>
    <t xml:space="preserve"> $                                                             -  </t>
  </si>
  <si>
    <t xml:space="preserve"> $                                                               -  </t>
  </si>
  <si>
    <t xml:space="preserve"> $                                                         -  </t>
  </si>
  <si>
    <t xml:space="preserve"> $                                                              -  </t>
  </si>
  <si>
    <t>EU (Paris)</t>
  </si>
  <si>
    <t>-</t>
  </si>
  <si>
    <t>graphics.g6.xlarge</t>
  </si>
  <si>
    <t>graphics.g6.2xlarge</t>
  </si>
  <si>
    <t>graphics.g6.4xlarge</t>
  </si>
  <si>
    <t>graphics.g6.8xlarge</t>
  </si>
  <si>
    <t>graphics.g6.16xlarge</t>
  </si>
  <si>
    <t>graphics.g6.12xlarge</t>
  </si>
  <si>
    <t>graphics.g6.24xlarge</t>
  </si>
  <si>
    <t>graphics.gr6.4xlarge</t>
  </si>
  <si>
    <t>graphics.gr6.8xlarge</t>
  </si>
  <si>
    <t>graphics.g6f.large</t>
  </si>
  <si>
    <t>graphics.g6f.xlarge</t>
  </si>
  <si>
    <t>graphics.g6f.2xlarge</t>
  </si>
  <si>
    <t>graphics.g6f.4xlarge</t>
  </si>
  <si>
    <t>graphics.gr6f.4xlarge</t>
  </si>
  <si>
    <t>Amazon WorkSpaces Applications Pricing Tool</t>
  </si>
  <si>
    <t>Amazon WorkSpaces Applications pricing page</t>
  </si>
  <si>
    <t>Simple pricing tool</t>
  </si>
  <si>
    <t>The Amazon WorkSpaces Applications Pricing Tool provides only an estimate of your AWS fees related to your usage of WorkSpaces Applications and doesn’t include any taxes that might apply. Your actual fees depend on a variety of factors, including your actual usage of AWS services. Use this tool to estimate your price for Always-on and On-demand fleets.</t>
  </si>
  <si>
    <r>
      <rPr>
        <b/>
        <sz val="12"/>
        <color theme="1"/>
        <rFont val="Calibri"/>
        <family val="2"/>
        <scheme val="minor"/>
      </rPr>
      <t>Version:</t>
    </r>
    <r>
      <rPr>
        <sz val="12"/>
        <color theme="1"/>
        <rFont val="Calibri"/>
        <family val="2"/>
        <scheme val="minor"/>
      </rPr>
      <t xml:space="preserve"> Nov-06-2025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</si>
</sst>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quot;$&quot;* #,##0_);_(&quot;$&quot;* \(#,##0\);_(&quot;$&quot;* &quot;-&quot;??_);_(@_)"/>
    <numFmt numFmtId="165" formatCode="0.0%"/>
    <numFmt numFmtId="166" formatCode="_-&quot;$&quot;* #,##0.000_-;\-&quot;$&quot;* #,##0.000_-;_-&quot;$&quot;* &quot;-&quot;??_-;_-@_-"/>
    <numFmt numFmtId="167" formatCode="_(* #,##0_);_(* \(#,##0\);_(* &quot;-&quot;??_);_(@_)"/>
    <numFmt numFmtId="168" formatCode="&quot;$&quot;#,##0.00"/>
    <numFmt numFmtId="169" formatCode="&quot;$&quot;#,##0.000"/>
    <numFmt numFmtId="170" formatCode="_(&quot;$&quot;* #,##0.000_);_(&quot;$&quot;* \(#,##0.000\);_(&quot;$&quot;* &quot;-&quot;??_);_(@_)"/>
  </numFmts>
  <fonts count="30"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u/>
      <sz val="12"/>
      <color theme="10"/>
      <name val="Calibri"/>
      <family val="2"/>
      <scheme val="minor"/>
    </font>
    <font>
      <u/>
      <sz val="12"/>
      <color theme="11"/>
      <name val="Calibri"/>
      <family val="2"/>
      <scheme val="minor"/>
    </font>
    <font>
      <b/>
      <sz val="16"/>
      <color theme="0"/>
      <name val="Calibri"/>
      <family val="2"/>
      <scheme val="minor"/>
    </font>
    <font>
      <sz val="12"/>
      <color theme="4"/>
      <name val="Calibri"/>
      <family val="2"/>
      <scheme val="minor"/>
    </font>
    <font>
      <i/>
      <sz val="12"/>
      <color theme="1"/>
      <name val="Calibri"/>
      <family val="2"/>
      <scheme val="minor"/>
    </font>
    <font>
      <b/>
      <sz val="22"/>
      <color theme="1"/>
      <name val="Calibri"/>
      <family val="2"/>
      <scheme val="minor"/>
    </font>
    <font>
      <b/>
      <sz val="12"/>
      <color theme="0"/>
      <name val="Calibri"/>
      <family val="2"/>
      <scheme val="minor"/>
    </font>
    <font>
      <b/>
      <i/>
      <sz val="12"/>
      <color theme="8"/>
      <name val="Calibri (Body)"/>
    </font>
    <font>
      <b/>
      <i/>
      <sz val="12"/>
      <color theme="9"/>
      <name val="Calibri"/>
      <family val="2"/>
      <scheme val="minor"/>
    </font>
    <font>
      <sz val="12"/>
      <color rgb="FF0070C0"/>
      <name val="Calibri"/>
      <family val="2"/>
      <scheme val="minor"/>
    </font>
    <font>
      <sz val="12"/>
      <color theme="9"/>
      <name val="Calibri"/>
      <family val="2"/>
      <scheme val="minor"/>
    </font>
    <font>
      <sz val="9"/>
      <color indexed="81"/>
      <name val="Tahoma"/>
      <family val="2"/>
    </font>
    <font>
      <sz val="9"/>
      <color rgb="FF000000"/>
      <name val="Tahoma"/>
      <family val="2"/>
    </font>
    <font>
      <b/>
      <sz val="9"/>
      <color rgb="FF000000"/>
      <name val="Tahoma"/>
      <family val="2"/>
    </font>
    <font>
      <sz val="10"/>
      <color rgb="FF000000"/>
      <name val="Tahoma"/>
      <family val="2"/>
    </font>
    <font>
      <sz val="10"/>
      <color rgb="FF000000"/>
      <name val="Calibri"/>
      <family val="2"/>
    </font>
    <font>
      <sz val="9"/>
      <color rgb="FF000000"/>
      <name val="Calibri"/>
      <family val="2"/>
    </font>
    <font>
      <u/>
      <sz val="12"/>
      <color rgb="FF0066CC"/>
      <name val="Calibri"/>
      <family val="2"/>
      <scheme val="minor"/>
    </font>
    <font>
      <sz val="12"/>
      <color rgb="FF000000"/>
      <name val="Calibri"/>
      <family val="2"/>
      <scheme val="minor"/>
    </font>
    <font>
      <b/>
      <sz val="12"/>
      <color rgb="FF000000"/>
      <name val="Calibri"/>
      <family val="2"/>
      <scheme val="minor"/>
    </font>
    <font>
      <sz val="12"/>
      <color rgb="FF000000"/>
      <name val="Calibri"/>
      <family val="2"/>
      <scheme val="minor"/>
    </font>
    <font>
      <b/>
      <sz val="9"/>
      <color indexed="81"/>
      <name val="Tahoma"/>
      <family val="2"/>
    </font>
    <font>
      <sz val="12"/>
      <color theme="1"/>
      <name val="Calibri"/>
      <family val="2"/>
    </font>
  </fonts>
  <fills count="17">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4472C4"/>
        <bgColor rgb="FF4472C4"/>
      </patternFill>
    </fill>
    <fill>
      <patternFill patternType="solid">
        <fgColor rgb="FFB4C6E7"/>
        <bgColor rgb="FFB4C6E7"/>
      </patternFill>
    </fill>
    <fill>
      <patternFill patternType="solid">
        <fgColor rgb="FFD9E1F2"/>
        <bgColor rgb="FFD9E1F2"/>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4"/>
        <bgColor theme="4"/>
      </patternFill>
    </fill>
    <fill>
      <patternFill patternType="solid">
        <fgColor theme="4" tint="0.59999389629810485"/>
        <bgColor rgb="FFB4C6E7"/>
      </patternFill>
    </fill>
    <fill>
      <patternFill patternType="solid">
        <fgColor theme="4" tint="0.59999389629810485"/>
        <bgColor rgb="FFD9E1F2"/>
      </patternFill>
    </fill>
    <fill>
      <patternFill patternType="solid">
        <fgColor theme="4" tint="0.59999389629810485"/>
        <bgColor theme="4" tint="0.79998168889431442"/>
      </patternFill>
    </fill>
    <fill>
      <patternFill patternType="solid">
        <fgColor theme="4" tint="0.59999389629810485"/>
        <bgColor indexed="64"/>
      </patternFill>
    </fill>
  </fills>
  <borders count="52">
    <border>
      <left/>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bottom style="medium">
        <color auto="1"/>
      </bottom>
      <diagonal/>
    </border>
    <border>
      <left style="medium">
        <color auto="1"/>
      </left>
      <right/>
      <top/>
      <bottom style="medium">
        <color auto="1"/>
      </bottom>
      <diagonal/>
    </border>
    <border>
      <left style="medium">
        <color theme="0" tint="-0.14999847407452621"/>
      </left>
      <right style="medium">
        <color theme="0" tint="-0.14999847407452621"/>
      </right>
      <top style="medium">
        <color theme="0" tint="-0.14999847407452621"/>
      </top>
      <bottom/>
      <diagonal/>
    </border>
    <border>
      <left style="medium">
        <color theme="0" tint="-0.14999847407452621"/>
      </left>
      <right style="medium">
        <color theme="0" tint="-0.14999847407452621"/>
      </right>
      <top/>
      <bottom/>
      <diagonal/>
    </border>
    <border>
      <left style="medium">
        <color theme="0" tint="-0.14999847407452621"/>
      </left>
      <right style="medium">
        <color theme="0" tint="-0.14999847407452621"/>
      </right>
      <top/>
      <bottom style="double">
        <color theme="1"/>
      </bottom>
      <diagonal/>
    </border>
    <border>
      <left style="medium">
        <color auto="1"/>
      </left>
      <right/>
      <top style="medium">
        <color theme="4" tint="-0.499984740745262"/>
      </top>
      <bottom/>
      <diagonal/>
    </border>
    <border>
      <left style="medium">
        <color theme="0" tint="-0.14999847407452621"/>
      </left>
      <right style="medium">
        <color theme="0" tint="-0.14999847407452621"/>
      </right>
      <top/>
      <bottom style="medium">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theme="0" tint="-0.14999847407452621"/>
      </left>
      <right style="medium">
        <color indexed="64"/>
      </right>
      <top style="medium">
        <color theme="0" tint="-0.14999847407452621"/>
      </top>
      <bottom/>
      <diagonal/>
    </border>
    <border>
      <left style="medium">
        <color theme="0" tint="-0.14999847407452621"/>
      </left>
      <right style="medium">
        <color theme="0" tint="-0.14999847407452621"/>
      </right>
      <top/>
      <bottom style="medium">
        <color indexed="64"/>
      </bottom>
      <diagonal/>
    </border>
    <border>
      <left style="medium">
        <color theme="0" tint="-0.14999847407452621"/>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theme="4"/>
      </left>
      <right style="medium">
        <color theme="8"/>
      </right>
      <top style="medium">
        <color theme="4"/>
      </top>
      <bottom/>
      <diagonal/>
    </border>
    <border>
      <left style="medium">
        <color theme="8"/>
      </left>
      <right style="medium">
        <color theme="8"/>
      </right>
      <top style="medium">
        <color theme="8"/>
      </top>
      <bottom style="medium">
        <color theme="8"/>
      </bottom>
      <diagonal/>
    </border>
    <border>
      <left style="medium">
        <color theme="4"/>
      </left>
      <right style="medium">
        <color theme="8"/>
      </right>
      <top style="medium">
        <color theme="4"/>
      </top>
      <bottom style="medium">
        <color theme="4"/>
      </bottom>
      <diagonal/>
    </border>
    <border>
      <left style="medium">
        <color theme="8"/>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theme="4"/>
      </left>
      <right style="medium">
        <color theme="4"/>
      </right>
      <top style="medium">
        <color theme="4"/>
      </top>
      <bottom style="medium">
        <color theme="4"/>
      </bottom>
      <diagonal/>
    </border>
    <border>
      <left/>
      <right style="medium">
        <color theme="4"/>
      </right>
      <top/>
      <bottom/>
      <diagonal/>
    </border>
    <border>
      <left/>
      <right style="medium">
        <color indexed="64"/>
      </right>
      <top/>
      <bottom style="medium">
        <color indexed="64"/>
      </bottom>
      <diagonal/>
    </border>
    <border>
      <left style="medium">
        <color auto="1"/>
      </left>
      <right/>
      <top/>
      <bottom/>
      <diagonal/>
    </border>
    <border>
      <left style="medium">
        <color auto="1"/>
      </left>
      <right/>
      <top/>
      <bottom style="double">
        <color theme="4" tint="-0.499984740745262"/>
      </bottom>
      <diagonal/>
    </border>
    <border>
      <left/>
      <right style="medium">
        <color auto="1"/>
      </right>
      <top style="medium">
        <color theme="4" tint="-0.499984740745262"/>
      </top>
      <bottom/>
      <diagonal/>
    </border>
    <border>
      <left style="thin">
        <color indexed="64"/>
      </left>
      <right style="thin">
        <color indexed="64"/>
      </right>
      <top style="thin">
        <color rgb="FFFFFFFF"/>
      </top>
      <bottom style="thin">
        <color indexed="64"/>
      </bottom>
      <diagonal/>
    </border>
    <border>
      <left style="thin">
        <color rgb="FFFFFFFF"/>
      </left>
      <right/>
      <top style="thin">
        <color rgb="FFFFFFFF"/>
      </top>
      <bottom style="thin">
        <color rgb="FFFFFFFF"/>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FFFFFF"/>
      </left>
      <right style="thin">
        <color indexed="64"/>
      </right>
      <top/>
      <bottom style="thin">
        <color indexed="64"/>
      </bottom>
      <diagonal/>
    </border>
    <border>
      <left style="thin">
        <color indexed="64"/>
      </left>
      <right style="thin">
        <color indexed="64"/>
      </right>
      <top/>
      <bottom/>
      <diagonal/>
    </border>
    <border>
      <left style="medium">
        <color theme="4"/>
      </left>
      <right style="thin">
        <color indexed="64"/>
      </right>
      <top style="medium">
        <color theme="4"/>
      </top>
      <bottom/>
      <diagonal/>
    </border>
    <border>
      <left style="medium">
        <color theme="4"/>
      </left>
      <right style="thin">
        <color indexed="64"/>
      </right>
      <top/>
      <bottom/>
      <diagonal/>
    </border>
    <border>
      <left style="medium">
        <color auto="1"/>
      </left>
      <right style="medium">
        <color auto="1"/>
      </right>
      <top style="medium">
        <color indexed="64"/>
      </top>
      <bottom style="medium">
        <color auto="1"/>
      </bottom>
      <diagonal/>
    </border>
    <border>
      <left/>
      <right style="medium">
        <color indexed="64"/>
      </right>
      <top style="medium">
        <color indexed="64"/>
      </top>
      <bottom style="medium">
        <color indexed="64"/>
      </bottom>
      <diagonal/>
    </border>
    <border>
      <left style="thin">
        <color indexed="64"/>
      </left>
      <right style="thin">
        <color indexed="64"/>
      </right>
      <top style="thin">
        <color theme="0"/>
      </top>
      <bottom style="thin">
        <color theme="0"/>
      </bottom>
      <diagonal/>
    </border>
    <border>
      <left style="thin">
        <color auto="1"/>
      </left>
      <right style="thin">
        <color auto="1"/>
      </right>
      <top style="thin">
        <color theme="0"/>
      </top>
      <bottom style="thin">
        <color auto="1"/>
      </bottom>
      <diagonal/>
    </border>
    <border>
      <left style="thin">
        <color indexed="64"/>
      </left>
      <right style="thin">
        <color indexed="64"/>
      </right>
      <top style="thin">
        <color rgb="FFFFFFFF"/>
      </top>
      <bottom/>
      <diagonal/>
    </border>
    <border>
      <left style="thin">
        <color indexed="64"/>
      </left>
      <right style="thin">
        <color indexed="64"/>
      </right>
      <top style="thin">
        <color theme="0"/>
      </top>
      <bottom/>
      <diagonal/>
    </border>
    <border>
      <left style="thin">
        <color theme="0"/>
      </left>
      <right style="thin">
        <color auto="1"/>
      </right>
      <top style="thin">
        <color auto="1"/>
      </top>
      <bottom style="thin">
        <color auto="1"/>
      </bottom>
      <diagonal/>
    </border>
    <border>
      <left/>
      <right style="thin">
        <color auto="1"/>
      </right>
      <top style="thin">
        <color indexed="64"/>
      </top>
      <bottom style="thin">
        <color auto="1"/>
      </bottom>
      <diagonal/>
    </border>
    <border>
      <left/>
      <right style="thin">
        <color auto="1"/>
      </right>
      <top/>
      <bottom/>
      <diagonal/>
    </border>
    <border>
      <left style="thin">
        <color rgb="FFFFFFFF"/>
      </left>
      <right style="thin">
        <color indexed="64"/>
      </right>
      <top/>
      <bottom/>
      <diagonal/>
    </border>
    <border>
      <left style="thin">
        <color indexed="64"/>
      </left>
      <right/>
      <top style="thin">
        <color indexed="64"/>
      </top>
      <bottom style="thin">
        <color indexed="64"/>
      </bottom>
      <diagonal/>
    </border>
    <border>
      <left/>
      <right style="thin">
        <color auto="1"/>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theme="0"/>
      </left>
      <right style="thin">
        <color auto="1"/>
      </right>
      <top style="thin">
        <color indexed="64"/>
      </top>
      <bottom style="thin">
        <color theme="0"/>
      </bottom>
      <diagonal/>
    </border>
  </borders>
  <cellStyleXfs count="24">
    <xf numFmtId="0" fontId="0" fillId="0" borderId="0"/>
    <xf numFmtId="44" fontId="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2"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162">
    <xf numFmtId="0" fontId="0" fillId="0" borderId="0" xfId="0"/>
    <xf numFmtId="0" fontId="6" fillId="0" borderId="1" xfId="0" applyFont="1" applyBorder="1"/>
    <xf numFmtId="0" fontId="4" fillId="0" borderId="0" xfId="0" applyFont="1"/>
    <xf numFmtId="18" fontId="0" fillId="0" borderId="0" xfId="0" applyNumberFormat="1"/>
    <xf numFmtId="0" fontId="9" fillId="2" borderId="0" xfId="0" applyFont="1" applyFill="1"/>
    <xf numFmtId="0" fontId="11" fillId="0" borderId="0" xfId="0" applyFont="1"/>
    <xf numFmtId="0" fontId="12" fillId="0" borderId="0" xfId="0" applyFont="1"/>
    <xf numFmtId="166" fontId="6" fillId="0" borderId="2" xfId="0" applyNumberFormat="1" applyFont="1" applyBorder="1"/>
    <xf numFmtId="0" fontId="13" fillId="2" borderId="0" xfId="0" applyFont="1" applyFill="1"/>
    <xf numFmtId="0" fontId="15" fillId="4" borderId="0" xfId="0" applyFont="1" applyFill="1"/>
    <xf numFmtId="0" fontId="13" fillId="2" borderId="8" xfId="0" applyFont="1" applyFill="1" applyBorder="1"/>
    <xf numFmtId="0" fontId="11" fillId="0" borderId="0" xfId="0" applyFont="1" applyAlignment="1">
      <alignment vertical="center" wrapText="1"/>
    </xf>
    <xf numFmtId="0" fontId="16" fillId="0" borderId="0" xfId="0" applyFont="1"/>
    <xf numFmtId="0" fontId="13" fillId="2" borderId="5" xfId="0" applyFont="1" applyFill="1" applyBorder="1" applyAlignment="1">
      <alignment horizontal="center" vertical="center"/>
    </xf>
    <xf numFmtId="164" fontId="17" fillId="4" borderId="6" xfId="1" applyNumberFormat="1" applyFont="1" applyFill="1" applyBorder="1"/>
    <xf numFmtId="164" fontId="17" fillId="4" borderId="7" xfId="1" applyNumberFormat="1" applyFont="1" applyFill="1" applyBorder="1"/>
    <xf numFmtId="44" fontId="4" fillId="5" borderId="9" xfId="1" applyFont="1" applyFill="1" applyBorder="1"/>
    <xf numFmtId="165" fontId="4" fillId="4" borderId="0" xfId="13" applyNumberFormat="1" applyFont="1" applyFill="1" applyBorder="1"/>
    <xf numFmtId="168" fontId="0" fillId="6" borderId="0" xfId="12" applyNumberFormat="1" applyFont="1" applyFill="1" applyBorder="1"/>
    <xf numFmtId="167" fontId="0" fillId="6" borderId="0" xfId="12" applyNumberFormat="1" applyFont="1" applyFill="1" applyBorder="1"/>
    <xf numFmtId="167" fontId="0" fillId="6" borderId="10" xfId="12" applyNumberFormat="1" applyFont="1" applyFill="1" applyBorder="1" applyProtection="1"/>
    <xf numFmtId="167" fontId="0" fillId="6" borderId="11" xfId="12" applyNumberFormat="1" applyFont="1" applyFill="1" applyBorder="1" applyProtection="1"/>
    <xf numFmtId="0" fontId="13" fillId="2" borderId="12"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1" fillId="0" borderId="0" xfId="12" applyNumberFormat="1" applyFont="1" applyFill="1" applyBorder="1" applyAlignment="1">
      <alignment horizontal="left" vertical="top" wrapText="1"/>
    </xf>
    <xf numFmtId="0" fontId="6" fillId="0" borderId="15" xfId="0" applyFont="1" applyBorder="1"/>
    <xf numFmtId="0" fontId="5" fillId="0" borderId="15" xfId="0" applyFont="1" applyBorder="1"/>
    <xf numFmtId="169" fontId="0" fillId="6" borderId="3" xfId="12" applyNumberFormat="1" applyFont="1" applyFill="1" applyBorder="1"/>
    <xf numFmtId="0" fontId="11" fillId="0" borderId="3" xfId="0" applyFont="1" applyBorder="1" applyAlignment="1">
      <alignment vertical="center" wrapText="1"/>
    </xf>
    <xf numFmtId="0" fontId="0" fillId="0" borderId="0" xfId="0" applyAlignment="1">
      <alignment horizontal="left"/>
    </xf>
    <xf numFmtId="0" fontId="5" fillId="0" borderId="2" xfId="0" applyFont="1" applyBorder="1" applyAlignment="1">
      <alignment horizontal="left"/>
    </xf>
    <xf numFmtId="167" fontId="10" fillId="3" borderId="16" xfId="12" applyNumberFormat="1" applyFont="1" applyFill="1" applyBorder="1"/>
    <xf numFmtId="9" fontId="10" fillId="3" borderId="18" xfId="13" applyFont="1" applyFill="1" applyBorder="1"/>
    <xf numFmtId="0" fontId="11" fillId="0" borderId="0" xfId="12" applyNumberFormat="1" applyFont="1" applyFill="1" applyBorder="1" applyAlignment="1">
      <alignment vertical="top" wrapText="1"/>
    </xf>
    <xf numFmtId="0" fontId="11" fillId="0" borderId="19" xfId="12" applyNumberFormat="1" applyFont="1" applyFill="1" applyBorder="1" applyAlignment="1">
      <alignment vertical="top" wrapText="1"/>
    </xf>
    <xf numFmtId="0" fontId="11" fillId="0" borderId="19" xfId="0" applyFont="1" applyBorder="1"/>
    <xf numFmtId="0" fontId="16" fillId="0" borderId="19" xfId="0" applyFont="1" applyBorder="1"/>
    <xf numFmtId="0" fontId="7" fillId="0" borderId="19" xfId="22" applyFill="1" applyBorder="1" applyAlignment="1">
      <alignment vertical="center" wrapText="1"/>
    </xf>
    <xf numFmtId="169" fontId="13" fillId="2" borderId="21" xfId="12" applyNumberFormat="1" applyFont="1" applyFill="1" applyBorder="1" applyAlignment="1">
      <alignment horizontal="center"/>
    </xf>
    <xf numFmtId="0" fontId="13" fillId="2" borderId="21" xfId="0" applyFont="1" applyFill="1" applyBorder="1" applyAlignment="1">
      <alignment horizontal="center" wrapText="1"/>
    </xf>
    <xf numFmtId="0" fontId="0" fillId="0" borderId="0" xfId="0" applyAlignment="1">
      <alignment horizontal="center"/>
    </xf>
    <xf numFmtId="167" fontId="10" fillId="3" borderId="22" xfId="12" applyNumberFormat="1" applyFont="1" applyFill="1" applyBorder="1"/>
    <xf numFmtId="43" fontId="10" fillId="3" borderId="22" xfId="12" applyFont="1" applyFill="1" applyBorder="1"/>
    <xf numFmtId="167" fontId="10" fillId="3" borderId="22" xfId="12" applyNumberFormat="1" applyFont="1" applyFill="1" applyBorder="1" applyAlignment="1">
      <alignment horizontal="center"/>
    </xf>
    <xf numFmtId="0" fontId="4" fillId="0" borderId="0" xfId="0" applyFont="1" applyAlignment="1">
      <alignment horizontal="right" vertical="top"/>
    </xf>
    <xf numFmtId="43" fontId="10" fillId="0" borderId="0" xfId="12" applyFont="1" applyFill="1" applyBorder="1"/>
    <xf numFmtId="167" fontId="10" fillId="3" borderId="17" xfId="12" applyNumberFormat="1" applyFont="1" applyFill="1" applyBorder="1" applyAlignment="1">
      <alignment horizontal="left" vertical="top"/>
    </xf>
    <xf numFmtId="167" fontId="0" fillId="6" borderId="20" xfId="12" applyNumberFormat="1" applyFont="1" applyFill="1" applyBorder="1"/>
    <xf numFmtId="43" fontId="0" fillId="0" borderId="0" xfId="0" applyNumberFormat="1"/>
    <xf numFmtId="0" fontId="4" fillId="0" borderId="0" xfId="0" applyFont="1" applyAlignment="1">
      <alignment horizontal="left"/>
    </xf>
    <xf numFmtId="0" fontId="0" fillId="2" borderId="11" xfId="0" applyFill="1" applyBorder="1"/>
    <xf numFmtId="0" fontId="4" fillId="0" borderId="25" xfId="0" applyFont="1" applyBorder="1" applyAlignment="1">
      <alignment horizontal="left"/>
    </xf>
    <xf numFmtId="0" fontId="4" fillId="0" borderId="4" xfId="0" applyFont="1" applyBorder="1" applyAlignment="1">
      <alignment horizontal="left"/>
    </xf>
    <xf numFmtId="0" fontId="4" fillId="2" borderId="25" xfId="0" applyFont="1" applyFill="1" applyBorder="1" applyAlignment="1">
      <alignment horizontal="left"/>
    </xf>
    <xf numFmtId="0" fontId="4" fillId="0" borderId="25" xfId="0" applyFont="1" applyBorder="1"/>
    <xf numFmtId="0" fontId="13" fillId="2" borderId="25" xfId="0" applyFont="1" applyFill="1" applyBorder="1" applyAlignment="1">
      <alignment horizontal="left" vertical="center"/>
    </xf>
    <xf numFmtId="0" fontId="13" fillId="2" borderId="4" xfId="0" applyFont="1" applyFill="1" applyBorder="1" applyAlignment="1">
      <alignment horizontal="left" vertical="center"/>
    </xf>
    <xf numFmtId="0" fontId="4" fillId="0" borderId="26" xfId="0" applyFont="1" applyBorder="1"/>
    <xf numFmtId="0" fontId="4" fillId="0" borderId="4" xfId="0" applyFont="1" applyBorder="1"/>
    <xf numFmtId="0" fontId="4" fillId="0" borderId="23" xfId="0" applyFont="1" applyBorder="1" applyAlignment="1">
      <alignment horizontal="right"/>
    </xf>
    <xf numFmtId="0" fontId="4" fillId="0" borderId="23" xfId="0" applyFont="1" applyBorder="1" applyAlignment="1">
      <alignment horizontal="right" wrapText="1"/>
    </xf>
    <xf numFmtId="0" fontId="13" fillId="2" borderId="27" xfId="0" applyFont="1" applyFill="1" applyBorder="1"/>
    <xf numFmtId="0" fontId="6" fillId="0" borderId="1" xfId="0" applyFont="1" applyBorder="1" applyAlignment="1">
      <alignment horizontal="left"/>
    </xf>
    <xf numFmtId="0" fontId="0" fillId="0" borderId="15" xfId="0" applyBorder="1"/>
    <xf numFmtId="0" fontId="5" fillId="0" borderId="15" xfId="0" applyFont="1" applyBorder="1" applyAlignment="1">
      <alignment horizontal="center"/>
    </xf>
    <xf numFmtId="166" fontId="6" fillId="0" borderId="2" xfId="23" applyNumberFormat="1" applyFont="1" applyBorder="1"/>
    <xf numFmtId="169" fontId="0" fillId="6" borderId="0" xfId="12" applyNumberFormat="1" applyFont="1" applyFill="1" applyBorder="1"/>
    <xf numFmtId="0" fontId="6" fillId="8" borderId="28" xfId="0" applyFont="1" applyFill="1" applyBorder="1" applyAlignment="1">
      <alignment horizontal="left"/>
    </xf>
    <xf numFmtId="0" fontId="6" fillId="9" borderId="28" xfId="0" applyFont="1" applyFill="1" applyBorder="1"/>
    <xf numFmtId="0" fontId="6" fillId="8" borderId="28" xfId="0" applyFont="1" applyFill="1" applyBorder="1"/>
    <xf numFmtId="0" fontId="6" fillId="8" borderId="29" xfId="0" applyFont="1" applyFill="1" applyBorder="1"/>
    <xf numFmtId="0" fontId="6" fillId="9" borderId="29" xfId="0" applyFont="1" applyFill="1" applyBorder="1"/>
    <xf numFmtId="0" fontId="6" fillId="9" borderId="30" xfId="0" applyFont="1" applyFill="1" applyBorder="1"/>
    <xf numFmtId="0" fontId="6" fillId="8" borderId="30" xfId="0" applyFont="1" applyFill="1" applyBorder="1"/>
    <xf numFmtId="0" fontId="6" fillId="9" borderId="31" xfId="0" applyFont="1" applyFill="1" applyBorder="1"/>
    <xf numFmtId="0" fontId="6" fillId="9" borderId="32" xfId="0" applyFont="1" applyFill="1" applyBorder="1"/>
    <xf numFmtId="0" fontId="5" fillId="7" borderId="2" xfId="0" applyFont="1" applyFill="1" applyBorder="1" applyAlignment="1">
      <alignment horizontal="left"/>
    </xf>
    <xf numFmtId="0" fontId="5" fillId="7" borderId="33" xfId="0" applyFont="1" applyFill="1" applyBorder="1" applyAlignment="1">
      <alignment horizontal="left"/>
    </xf>
    <xf numFmtId="0" fontId="11" fillId="0" borderId="0" xfId="0" applyFont="1" applyAlignment="1">
      <alignment horizontal="left" vertical="top" wrapText="1"/>
    </xf>
    <xf numFmtId="0" fontId="24" fillId="0" borderId="0" xfId="0" applyFont="1"/>
    <xf numFmtId="0" fontId="7" fillId="0" borderId="0" xfId="22"/>
    <xf numFmtId="0" fontId="6" fillId="9" borderId="34" xfId="0" applyFont="1" applyFill="1" applyBorder="1"/>
    <xf numFmtId="0" fontId="6" fillId="9" borderId="1" xfId="0" applyFont="1" applyFill="1" applyBorder="1"/>
    <xf numFmtId="0" fontId="25" fillId="8" borderId="1" xfId="0" applyFont="1" applyFill="1" applyBorder="1" applyAlignment="1">
      <alignment horizontal="left"/>
    </xf>
    <xf numFmtId="0" fontId="25" fillId="9" borderId="28" xfId="0" applyFont="1" applyFill="1" applyBorder="1"/>
    <xf numFmtId="0" fontId="25" fillId="8" borderId="28" xfId="0" applyFont="1" applyFill="1" applyBorder="1"/>
    <xf numFmtId="0" fontId="26" fillId="0" borderId="2" xfId="0" applyFont="1" applyBorder="1" applyAlignment="1">
      <alignment horizontal="left"/>
    </xf>
    <xf numFmtId="0" fontId="4" fillId="0" borderId="0" xfId="0" applyFont="1" applyAlignment="1">
      <alignment horizontal="right" wrapText="1"/>
    </xf>
    <xf numFmtId="9" fontId="10" fillId="3" borderId="22" xfId="13" applyFont="1" applyFill="1" applyBorder="1"/>
    <xf numFmtId="0" fontId="6" fillId="0" borderId="34" xfId="0" applyFont="1" applyBorder="1"/>
    <xf numFmtId="167" fontId="10" fillId="3" borderId="35" xfId="12" applyNumberFormat="1" applyFont="1" applyFill="1" applyBorder="1"/>
    <xf numFmtId="167" fontId="10" fillId="3" borderId="36" xfId="12" applyNumberFormat="1" applyFont="1" applyFill="1" applyBorder="1"/>
    <xf numFmtId="167" fontId="0" fillId="6" borderId="37" xfId="12" applyNumberFormat="1" applyFont="1" applyFill="1" applyBorder="1" applyProtection="1"/>
    <xf numFmtId="167" fontId="0" fillId="6" borderId="20" xfId="12" applyNumberFormat="1" applyFont="1" applyFill="1" applyBorder="1" applyProtection="1"/>
    <xf numFmtId="167" fontId="0" fillId="6" borderId="38" xfId="12" applyNumberFormat="1" applyFont="1" applyFill="1" applyBorder="1" applyProtection="1"/>
    <xf numFmtId="167" fontId="0" fillId="6" borderId="38" xfId="12" applyNumberFormat="1" applyFont="1" applyFill="1" applyBorder="1"/>
    <xf numFmtId="0" fontId="6" fillId="9" borderId="40" xfId="0" applyFont="1" applyFill="1" applyBorder="1"/>
    <xf numFmtId="0" fontId="6" fillId="9" borderId="41" xfId="0" applyFont="1" applyFill="1" applyBorder="1"/>
    <xf numFmtId="0" fontId="6" fillId="9" borderId="42" xfId="0" applyFont="1" applyFill="1" applyBorder="1"/>
    <xf numFmtId="0" fontId="5" fillId="12" borderId="43" xfId="0" applyFont="1" applyFill="1" applyBorder="1" applyAlignment="1">
      <alignment horizontal="left"/>
    </xf>
    <xf numFmtId="0" fontId="6" fillId="10" borderId="40" xfId="0" applyFont="1" applyFill="1" applyBorder="1" applyAlignment="1">
      <alignment horizontal="left"/>
    </xf>
    <xf numFmtId="0" fontId="6" fillId="11" borderId="40" xfId="0" applyFont="1" applyFill="1" applyBorder="1"/>
    <xf numFmtId="0" fontId="6" fillId="10" borderId="40" xfId="0" applyFont="1" applyFill="1" applyBorder="1"/>
    <xf numFmtId="0" fontId="6" fillId="10" borderId="39" xfId="0" applyFont="1" applyFill="1" applyBorder="1"/>
    <xf numFmtId="0" fontId="6" fillId="11" borderId="39" xfId="0" applyFont="1" applyFill="1" applyBorder="1"/>
    <xf numFmtId="0" fontId="27" fillId="0" borderId="34" xfId="0" applyFont="1" applyBorder="1"/>
    <xf numFmtId="0" fontId="6" fillId="0" borderId="0" xfId="0" applyFont="1"/>
    <xf numFmtId="0" fontId="27" fillId="9" borderId="1" xfId="0" applyFont="1" applyFill="1" applyBorder="1"/>
    <xf numFmtId="0" fontId="27" fillId="9" borderId="34" xfId="0" applyFont="1" applyFill="1" applyBorder="1"/>
    <xf numFmtId="0" fontId="5" fillId="0" borderId="44" xfId="0" applyFont="1" applyBorder="1"/>
    <xf numFmtId="0" fontId="5" fillId="0" borderId="44" xfId="0" applyFont="1" applyBorder="1" applyAlignment="1">
      <alignment horizontal="center"/>
    </xf>
    <xf numFmtId="0" fontId="6" fillId="14" borderId="15" xfId="0" applyFont="1" applyFill="1" applyBorder="1"/>
    <xf numFmtId="0" fontId="5" fillId="7" borderId="15" xfId="0" applyFont="1" applyFill="1" applyBorder="1" applyAlignment="1">
      <alignment horizontal="left"/>
    </xf>
    <xf numFmtId="0" fontId="5" fillId="12" borderId="15" xfId="0" applyFont="1" applyFill="1" applyBorder="1" applyAlignment="1">
      <alignment horizontal="left"/>
    </xf>
    <xf numFmtId="0" fontId="6" fillId="13" borderId="15" xfId="0" applyFont="1" applyFill="1" applyBorder="1" applyAlignment="1">
      <alignment horizontal="left"/>
    </xf>
    <xf numFmtId="0" fontId="6" fillId="10" borderId="15" xfId="0" applyFont="1" applyFill="1" applyBorder="1" applyAlignment="1">
      <alignment horizontal="left"/>
    </xf>
    <xf numFmtId="0" fontId="6" fillId="15" borderId="15" xfId="0" applyFont="1" applyFill="1" applyBorder="1"/>
    <xf numFmtId="0" fontId="6" fillId="13" borderId="15" xfId="0" applyFont="1" applyFill="1" applyBorder="1"/>
    <xf numFmtId="0" fontId="6" fillId="10" borderId="15" xfId="0" applyFont="1" applyFill="1" applyBorder="1"/>
    <xf numFmtId="0" fontId="0" fillId="16" borderId="15" xfId="0" applyFill="1" applyBorder="1"/>
    <xf numFmtId="166" fontId="6" fillId="0" borderId="15" xfId="0" applyNumberFormat="1" applyFont="1" applyBorder="1"/>
    <xf numFmtId="169" fontId="0" fillId="0" borderId="15" xfId="23" applyNumberFormat="1" applyFont="1" applyFill="1" applyBorder="1" applyAlignment="1">
      <alignment horizontal="right"/>
    </xf>
    <xf numFmtId="166" fontId="0" fillId="0" borderId="15" xfId="0" applyNumberFormat="1" applyBorder="1"/>
    <xf numFmtId="169" fontId="0" fillId="0" borderId="15" xfId="0" applyNumberFormat="1" applyBorder="1" applyAlignment="1">
      <alignment horizontal="right"/>
    </xf>
    <xf numFmtId="166" fontId="6" fillId="0" borderId="15" xfId="23" applyNumberFormat="1" applyFont="1" applyBorder="1"/>
    <xf numFmtId="169" fontId="0" fillId="0" borderId="15" xfId="0" applyNumberFormat="1" applyBorder="1"/>
    <xf numFmtId="0" fontId="6" fillId="0" borderId="34" xfId="0" applyFont="1" applyBorder="1" applyAlignment="1">
      <alignment horizontal="justify" vertical="center" wrapText="1"/>
    </xf>
    <xf numFmtId="0" fontId="5" fillId="0" borderId="45" xfId="0" applyFont="1" applyBorder="1" applyAlignment="1">
      <alignment horizontal="left"/>
    </xf>
    <xf numFmtId="0" fontId="5" fillId="7" borderId="46" xfId="0" applyFont="1" applyFill="1" applyBorder="1" applyAlignment="1">
      <alignment horizontal="left"/>
    </xf>
    <xf numFmtId="0" fontId="26" fillId="0" borderId="45" xfId="0" applyFont="1" applyBorder="1" applyAlignment="1">
      <alignment horizontal="left"/>
    </xf>
    <xf numFmtId="0" fontId="6" fillId="0" borderId="0" xfId="0" applyFont="1" applyAlignment="1">
      <alignment horizontal="left"/>
    </xf>
    <xf numFmtId="0" fontId="6" fillId="8" borderId="0" xfId="0" applyFont="1" applyFill="1" applyAlignment="1">
      <alignment horizontal="left"/>
    </xf>
    <xf numFmtId="0" fontId="25" fillId="8" borderId="0" xfId="0" applyFont="1" applyFill="1" applyAlignment="1">
      <alignment horizontal="left"/>
    </xf>
    <xf numFmtId="0" fontId="6" fillId="9" borderId="0" xfId="0" applyFont="1" applyFill="1"/>
    <xf numFmtId="0" fontId="25" fillId="9" borderId="0" xfId="0" applyFont="1" applyFill="1"/>
    <xf numFmtId="0" fontId="6" fillId="8" borderId="0" xfId="0" applyFont="1" applyFill="1"/>
    <xf numFmtId="0" fontId="25" fillId="8" borderId="0" xfId="0" applyFont="1" applyFill="1"/>
    <xf numFmtId="0" fontId="27" fillId="9" borderId="0" xfId="0" applyFont="1" applyFill="1"/>
    <xf numFmtId="0" fontId="27" fillId="0" borderId="0" xfId="0" applyFont="1"/>
    <xf numFmtId="0" fontId="6" fillId="0" borderId="0" xfId="0" applyFont="1" applyAlignment="1">
      <alignment horizontal="justify" vertical="center" wrapText="1"/>
    </xf>
    <xf numFmtId="0" fontId="6" fillId="14" borderId="44" xfId="0" applyFont="1" applyFill="1" applyBorder="1" applyAlignment="1">
      <alignment horizontal="justify" vertical="center" wrapText="1"/>
    </xf>
    <xf numFmtId="0" fontId="6" fillId="14" borderId="47" xfId="0" applyFont="1" applyFill="1" applyBorder="1"/>
    <xf numFmtId="0" fontId="6" fillId="14" borderId="48" xfId="0" applyFont="1" applyFill="1" applyBorder="1" applyAlignment="1">
      <alignment horizontal="justify" vertical="center" wrapText="1"/>
    </xf>
    <xf numFmtId="0" fontId="6" fillId="14" borderId="49" xfId="0" applyFont="1" applyFill="1" applyBorder="1"/>
    <xf numFmtId="0" fontId="0" fillId="16" borderId="49" xfId="0" applyFill="1" applyBorder="1"/>
    <xf numFmtId="0" fontId="6" fillId="14" borderId="50" xfId="0" applyFont="1" applyFill="1" applyBorder="1"/>
    <xf numFmtId="170" fontId="29" fillId="0" borderId="0" xfId="23" applyNumberFormat="1" applyFont="1"/>
    <xf numFmtId="170" fontId="29" fillId="0" borderId="15" xfId="23" applyNumberFormat="1" applyFont="1" applyBorder="1"/>
    <xf numFmtId="0" fontId="6" fillId="0" borderId="15" xfId="0" applyFont="1" applyBorder="1" applyAlignment="1">
      <alignment horizontal="justify" vertical="center" wrapText="1"/>
    </xf>
    <xf numFmtId="0" fontId="6" fillId="14" borderId="43" xfId="0" applyFont="1" applyFill="1" applyBorder="1" applyAlignment="1">
      <alignment horizontal="justify" vertical="center" wrapText="1"/>
    </xf>
    <xf numFmtId="0" fontId="6" fillId="14" borderId="51" xfId="0" applyFont="1" applyFill="1" applyBorder="1" applyAlignment="1">
      <alignment horizontal="justify" vertical="center" wrapText="1"/>
    </xf>
    <xf numFmtId="0" fontId="11" fillId="0" borderId="0" xfId="0" applyFont="1" applyAlignment="1">
      <alignment horizontal="left" vertical="top" wrapText="1"/>
    </xf>
    <xf numFmtId="0" fontId="7" fillId="0" borderId="0" xfId="22" applyFill="1" applyAlignment="1">
      <alignment horizontal="left"/>
    </xf>
    <xf numFmtId="0" fontId="7" fillId="0" borderId="0" xfId="22"/>
    <xf numFmtId="0" fontId="11" fillId="0" borderId="0" xfId="12" applyNumberFormat="1" applyFont="1" applyFill="1" applyBorder="1" applyAlignment="1">
      <alignment horizontal="left" vertical="top" wrapText="1"/>
    </xf>
    <xf numFmtId="0" fontId="0" fillId="0" borderId="0" xfId="0" applyAlignment="1">
      <alignment horizontal="left" vertical="center" wrapText="1"/>
    </xf>
    <xf numFmtId="0" fontId="13" fillId="2" borderId="4"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4" fillId="0" borderId="0" xfId="0" applyFont="1" applyAlignment="1">
      <alignment horizontal="right" vertical="top"/>
    </xf>
    <xf numFmtId="0" fontId="4" fillId="0" borderId="0" xfId="0" applyFont="1" applyAlignment="1">
      <alignment horizontal="right"/>
    </xf>
    <xf numFmtId="0" fontId="4" fillId="0" borderId="23" xfId="0" applyFont="1" applyBorder="1" applyAlignment="1">
      <alignment horizontal="right"/>
    </xf>
  </cellXfs>
  <cellStyles count="24">
    <cellStyle name="Comma" xfId="12" builtinId="3"/>
    <cellStyle name="Currency" xfId="1" builtinId="4"/>
    <cellStyle name="Currency 2" xfId="23" xr:uid="{00000000-0005-0000-0000-000002000000}"/>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5" builtinId="9" hidden="1"/>
    <cellStyle name="Followed Hyperlink" xfId="17" builtinId="9" hidden="1"/>
    <cellStyle name="Followed Hyperlink" xfId="19" builtinId="9" hidden="1"/>
    <cellStyle name="Followed Hyperlink" xfId="2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4" builtinId="8" hidden="1"/>
    <cellStyle name="Hyperlink" xfId="16" builtinId="8" hidden="1"/>
    <cellStyle name="Hyperlink" xfId="18" builtinId="8" hidden="1"/>
    <cellStyle name="Hyperlink" xfId="20" builtinId="8" hidden="1"/>
    <cellStyle name="Hyperlink" xfId="22" builtinId="8"/>
    <cellStyle name="Normal" xfId="0" builtinId="0"/>
    <cellStyle name="Percent" xfId="13" builtinId="5"/>
  </cellStyles>
  <dxfs count="97">
    <dxf>
      <fill>
        <patternFill>
          <bgColor theme="2" tint="-0.749961851863155"/>
        </patternFill>
      </fill>
    </dxf>
    <dxf>
      <fill>
        <patternFill>
          <bgColor theme="2" tint="-0.749961851863155"/>
        </patternFill>
      </fill>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rgb="FFFFFFFF"/>
        </left>
        <right/>
        <top style="thin">
          <color rgb="FFFFFFFF"/>
        </top>
        <bottom style="thin">
          <color rgb="FFFFFFFF"/>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border diagonalUp="0" diagonalDown="0">
        <left style="thin">
          <color indexed="64"/>
        </left>
        <right style="thin">
          <color indexed="64"/>
        </right>
        <top style="thin">
          <color rgb="FFFFFFFF"/>
        </top>
        <bottom style="thin">
          <color indexed="64"/>
        </bottom>
        <vertical/>
        <horizontal/>
      </border>
    </dxf>
    <dxf>
      <border outline="0">
        <top style="thin">
          <color rgb="FFFFFFFF"/>
        </top>
      </border>
    </dxf>
    <dxf>
      <border outline="0">
        <top style="thin">
          <color indexed="64"/>
        </top>
      </border>
    </dxf>
    <dxf>
      <font>
        <b val="0"/>
        <i val="0"/>
        <strike val="0"/>
        <condense val="0"/>
        <extend val="0"/>
        <outline val="0"/>
        <shadow val="0"/>
        <u val="none"/>
        <vertAlign val="baseline"/>
        <sz val="12"/>
        <color rgb="FF000000"/>
        <name val="Calibri"/>
        <family val="2"/>
        <scheme val="minor"/>
      </font>
      <fill>
        <patternFill patternType="solid">
          <fgColor rgb="FFD9E1F2"/>
          <bgColor rgb="FFD9E1F2"/>
        </patternFill>
      </fill>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top style="thin">
          <color indexed="64"/>
        </top>
        <bottom style="thin">
          <color indexed="64"/>
        </bottom>
        <vertical style="thin">
          <color indexed="64"/>
        </vertical>
        <horizontal style="thin">
          <color indexed="64"/>
        </horizontal>
      </border>
    </dxf>
    <dxf>
      <fill>
        <patternFill patternType="solid">
          <fgColor indexed="64"/>
          <bgColor theme="4" tint="0.59999389629810485"/>
        </patternFill>
      </fill>
      <border diagonalUp="0" diagonalDown="0">
        <left style="thin">
          <color indexed="64"/>
        </left>
        <right style="thin">
          <color indexed="64"/>
        </right>
        <top style="thin">
          <color indexed="64"/>
        </top>
        <bottom style="thin">
          <color indexed="64"/>
        </bottom>
        <vertical/>
        <horizontal/>
      </border>
    </dxf>
    <dxf>
      <fill>
        <patternFill>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top style="thin">
          <color rgb="FFFFFFFF"/>
        </top>
      </border>
    </dxf>
    <dxf>
      <border outline="0">
        <top style="thin">
          <color rgb="FF000000"/>
        </top>
      </border>
    </dxf>
    <dxf>
      <font>
        <b val="0"/>
        <i val="0"/>
        <strike val="0"/>
        <condense val="0"/>
        <extend val="0"/>
        <outline val="0"/>
        <shadow val="0"/>
        <u val="none"/>
        <vertAlign val="baseline"/>
        <sz val="12"/>
        <color rgb="FF000000"/>
        <name val="Calibri"/>
        <family val="2"/>
        <scheme val="none"/>
      </font>
      <fill>
        <patternFill patternType="solid">
          <fgColor rgb="FFD9E1F2"/>
          <bgColor rgb="FFB4C6E7"/>
        </patternFill>
      </fill>
    </dxf>
    <dxf>
      <border outline="0">
        <bottom style="thin">
          <color rgb="FF000000"/>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top style="thin">
          <color indexed="64"/>
        </top>
        <bottom style="thin">
          <color indexed="64"/>
        </bottom>
        <vertical style="thin">
          <color indexed="64"/>
        </vertical>
        <horizontal style="thin">
          <color indexed="64"/>
        </horizontal>
      </border>
    </dxf>
    <dxf>
      <fill>
        <patternFill patternType="solid">
          <fgColor indexed="64"/>
          <bgColor theme="4" tint="0.59999389629810485"/>
        </patternFill>
      </fill>
      <border diagonalUp="0" diagonalDown="0">
        <left style="thin">
          <color indexed="64"/>
        </left>
        <right style="thin">
          <color indexed="64"/>
        </right>
        <top style="thin">
          <color indexed="64"/>
        </top>
        <bottom style="thin">
          <color indexed="64"/>
        </bottom>
        <vertical/>
        <horizontal/>
      </border>
    </dxf>
    <dxf>
      <fill>
        <patternFill>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border diagonalUp="0" diagonalDown="0">
        <left/>
        <right style="thin">
          <color indexed="64"/>
        </right>
        <top style="thin">
          <color indexed="64"/>
        </top>
        <bottom style="thin">
          <color indexed="64"/>
        </bottom>
        <vertical style="thin">
          <color indexed="64"/>
        </vertical>
        <horizontal style="thin">
          <color indexed="64"/>
        </horizontal>
      </border>
    </dxf>
    <dxf>
      <border outline="0">
        <top style="thin">
          <color rgb="FFFFFFFF"/>
        </top>
      </border>
    </dxf>
    <dxf>
      <border outline="0">
        <top style="thin">
          <color indexed="64"/>
        </top>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59999389629810485"/>
        </patternFill>
      </fill>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indexed="64"/>
        </left>
        <right style="thin">
          <color indexed="64"/>
        </right>
        <top/>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family val="2"/>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font>
        <b val="0"/>
        <i val="0"/>
        <strike val="0"/>
        <condense val="0"/>
        <extend val="0"/>
        <outline val="0"/>
        <shadow val="0"/>
        <u val="none"/>
        <vertAlign val="baseline"/>
        <sz val="12"/>
        <color rgb="FF000000"/>
        <name val="Calibri"/>
        <scheme val="minor"/>
      </font>
      <border diagonalUp="0" diagonalDown="0">
        <left style="thin">
          <color auto="1"/>
        </left>
        <right style="thin">
          <color auto="1"/>
        </right>
        <top/>
        <bottom style="thin">
          <color auto="1"/>
        </bottom>
        <vertical/>
        <horizontal/>
      </border>
    </dxf>
    <dxf>
      <border outline="0">
        <top style="thin">
          <color auto="1"/>
        </top>
      </border>
    </dxf>
    <dxf>
      <font>
        <b val="0"/>
        <i val="0"/>
        <strike val="0"/>
        <condense val="0"/>
        <extend val="0"/>
        <outline val="0"/>
        <shadow val="0"/>
        <u val="none"/>
        <vertAlign val="baseline"/>
        <sz val="12"/>
        <color rgb="FF000000"/>
        <name val="Calibri"/>
        <scheme val="minor"/>
      </font>
    </dxf>
    <dxf>
      <border outline="0">
        <bottom style="thin">
          <color auto="1"/>
        </bottom>
      </border>
    </dxf>
    <dxf>
      <font>
        <b/>
        <i val="0"/>
        <strike val="0"/>
        <condense val="0"/>
        <extend val="0"/>
        <outline val="0"/>
        <shadow val="0"/>
        <u val="none"/>
        <vertAlign val="baseline"/>
        <sz val="12"/>
        <color rgb="FF000000"/>
        <name val="Calibri"/>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family val="2"/>
        <scheme val="minor"/>
      </font>
    </dxf>
    <dxf>
      <font>
        <b val="0"/>
        <i val="0"/>
        <strike val="0"/>
        <condense val="0"/>
        <extend val="0"/>
        <outline val="0"/>
        <shadow val="0"/>
        <u val="none"/>
        <vertAlign val="baseline"/>
        <sz val="12"/>
        <color rgb="FF000000"/>
        <name val="Calibri"/>
        <scheme val="minor"/>
      </font>
    </dxf>
    <dxf>
      <font>
        <b val="0"/>
        <i val="0"/>
        <strike val="0"/>
        <condense val="0"/>
        <extend val="0"/>
        <outline val="0"/>
        <shadow val="0"/>
        <u val="none"/>
        <vertAlign val="baseline"/>
        <sz val="12"/>
        <color rgb="FF000000"/>
        <name val="Calibri"/>
        <scheme val="minor"/>
      </font>
    </dxf>
    <dxf>
      <border outline="0">
        <top style="thin">
          <color auto="1"/>
        </top>
      </border>
    </dxf>
    <dxf>
      <font>
        <b val="0"/>
        <i val="0"/>
        <strike val="0"/>
        <condense val="0"/>
        <extend val="0"/>
        <outline val="0"/>
        <shadow val="0"/>
        <u val="none"/>
        <vertAlign val="baseline"/>
        <sz val="12"/>
        <color rgb="FF000000"/>
        <name val="Calibri"/>
        <scheme val="minor"/>
      </font>
    </dxf>
    <dxf>
      <border outline="0">
        <bottom style="thin">
          <color auto="1"/>
        </bottom>
      </border>
    </dxf>
    <dxf>
      <font>
        <b/>
        <i val="0"/>
        <strike val="0"/>
        <condense val="0"/>
        <extend val="0"/>
        <outline val="0"/>
        <shadow val="0"/>
        <u val="none"/>
        <vertAlign val="baseline"/>
        <sz val="12"/>
        <color rgb="FF000000"/>
        <name val="Calibri"/>
        <scheme val="minor"/>
      </font>
      <fill>
        <patternFill patternType="none">
          <fgColor indexed="64"/>
          <bgColor indexed="65"/>
        </patternFill>
      </fill>
      <alignment horizontal="left" vertical="bottom" textRotation="0" wrapText="0" indent="0" justifyLastLine="0" shrinkToFit="0" readingOrder="0"/>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Concurrent Users During Weekday Hours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6556084335611899E-2"/>
          <c:y val="0.11039519490803686"/>
          <c:w val="0.93467965927621666"/>
          <c:h val="0.76234124580581264"/>
        </c:manualLayout>
      </c:layout>
      <c:lineChart>
        <c:grouping val="standard"/>
        <c:varyColors val="0"/>
        <c:ser>
          <c:idx val="0"/>
          <c:order val="0"/>
          <c:tx>
            <c:strRef>
              <c:f>'Usage Pattern'!$C$6</c:f>
              <c:strCache>
                <c:ptCount val="1"/>
                <c:pt idx="0">
                  <c:v>Concurrent Users in each hour</c:v>
                </c:pt>
              </c:strCache>
            </c:strRef>
          </c:tx>
          <c:spPr>
            <a:ln w="28575" cap="rnd">
              <a:solidFill>
                <a:schemeClr val="accent1"/>
              </a:solidFill>
              <a:round/>
            </a:ln>
            <a:effectLst/>
          </c:spPr>
          <c:marker>
            <c:symbol val="none"/>
          </c:marker>
          <c:cat>
            <c:numRef>
              <c:f>'Usage Pattern'!$B$7:$B$30</c:f>
              <c:numCache>
                <c:formatCode>h:mm\ AM/PM</c:formatCode>
                <c:ptCount val="24"/>
                <c:pt idx="0">
                  <c:v>0.29166666666666669</c:v>
                </c:pt>
                <c:pt idx="1">
                  <c:v>0.33333333333333331</c:v>
                </c:pt>
                <c:pt idx="2">
                  <c:v>0.375</c:v>
                </c:pt>
                <c:pt idx="3">
                  <c:v>0.41666666666666702</c:v>
                </c:pt>
                <c:pt idx="4">
                  <c:v>0.45833333333333398</c:v>
                </c:pt>
                <c:pt idx="5">
                  <c:v>0.5</c:v>
                </c:pt>
                <c:pt idx="6">
                  <c:v>0.54166666666666696</c:v>
                </c:pt>
                <c:pt idx="7">
                  <c:v>0.58333333333333304</c:v>
                </c:pt>
                <c:pt idx="8">
                  <c:v>0.625</c:v>
                </c:pt>
                <c:pt idx="9">
                  <c:v>0.66666666666666696</c:v>
                </c:pt>
                <c:pt idx="10">
                  <c:v>0.70833333333333304</c:v>
                </c:pt>
                <c:pt idx="11">
                  <c:v>0.75</c:v>
                </c:pt>
                <c:pt idx="12">
                  <c:v>0.79166666666666696</c:v>
                </c:pt>
                <c:pt idx="13">
                  <c:v>0.83333333333333304</c:v>
                </c:pt>
                <c:pt idx="14">
                  <c:v>0.875</c:v>
                </c:pt>
                <c:pt idx="15">
                  <c:v>0.91666666666666596</c:v>
                </c:pt>
                <c:pt idx="16">
                  <c:v>0.95833333333333304</c:v>
                </c:pt>
                <c:pt idx="17">
                  <c:v>1</c:v>
                </c:pt>
                <c:pt idx="18">
                  <c:v>1.0416666666666701</c:v>
                </c:pt>
                <c:pt idx="19">
                  <c:v>1.0833333333333299</c:v>
                </c:pt>
                <c:pt idx="20">
                  <c:v>1.125</c:v>
                </c:pt>
                <c:pt idx="21">
                  <c:v>1.1666666666666701</c:v>
                </c:pt>
                <c:pt idx="22">
                  <c:v>1.2083333333333299</c:v>
                </c:pt>
                <c:pt idx="23">
                  <c:v>1.25</c:v>
                </c:pt>
              </c:numCache>
            </c:numRef>
          </c:cat>
          <c:val>
            <c:numRef>
              <c:f>'Usage Pattern'!$C$7:$C$30</c:f>
              <c:numCache>
                <c:formatCode>_(* #,##0_);_(* \(#,##0\);_(* "-"??_);_(@_)</c:formatCode>
                <c:ptCount val="24"/>
              </c:numCache>
            </c:numRef>
          </c:val>
          <c:smooth val="0"/>
          <c:extLst>
            <c:ext xmlns:c16="http://schemas.microsoft.com/office/drawing/2014/chart" uri="{C3380CC4-5D6E-409C-BE32-E72D297353CC}">
              <c16:uniqueId val="{00000000-F598-4928-80DC-8F2B139341C0}"/>
            </c:ext>
          </c:extLst>
        </c:ser>
        <c:dLbls>
          <c:showLegendKey val="0"/>
          <c:showVal val="0"/>
          <c:showCatName val="0"/>
          <c:showSerName val="0"/>
          <c:showPercent val="0"/>
          <c:showBubbleSize val="0"/>
        </c:dLbls>
        <c:smooth val="0"/>
        <c:axId val="582243512"/>
        <c:axId val="582253704"/>
      </c:lineChart>
      <c:catAx>
        <c:axId val="582243512"/>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Time</a:t>
                </a:r>
                <a:r>
                  <a:rPr lang="en-US" sz="1200" b="1" baseline="0"/>
                  <a:t> of day</a:t>
                </a:r>
                <a:endParaRPr lang="en-US" sz="1200" b="1"/>
              </a:p>
            </c:rich>
          </c:tx>
          <c:layout>
            <c:manualLayout>
              <c:xMode val="edge"/>
              <c:yMode val="edge"/>
              <c:x val="0.48482438308061909"/>
              <c:y val="0.95391884300972196"/>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h:mm\ AM/PM"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3704"/>
        <c:crosses val="autoZero"/>
        <c:auto val="1"/>
        <c:lblAlgn val="ctr"/>
        <c:lblOffset val="100"/>
        <c:noMultiLvlLbl val="0"/>
      </c:catAx>
      <c:valAx>
        <c:axId val="5822537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t" anchorCtr="0"/>
              <a:lstStyle/>
              <a:p>
                <a:pPr>
                  <a:defRPr sz="1200" b="1" i="0" u="none" strike="noStrike" kern="1200" baseline="0">
                    <a:solidFill>
                      <a:schemeClr val="tx1">
                        <a:lumMod val="65000"/>
                        <a:lumOff val="35000"/>
                      </a:schemeClr>
                    </a:solidFill>
                    <a:latin typeface="+mn-lt"/>
                    <a:ea typeface="+mn-ea"/>
                    <a:cs typeface="+mn-cs"/>
                  </a:defRPr>
                </a:pPr>
                <a:r>
                  <a:rPr lang="en-US" sz="1200" b="1"/>
                  <a:t>Concurrent users</a:t>
                </a:r>
              </a:p>
            </c:rich>
          </c:tx>
          <c:overlay val="0"/>
          <c:spPr>
            <a:noFill/>
            <a:ln>
              <a:noFill/>
            </a:ln>
            <a:effectLst/>
          </c:spPr>
          <c:txPr>
            <a:bodyPr rot="-5400000" spcFirstLastPara="1" vertOverflow="ellipsis" vert="horz" wrap="square" anchor="t" anchorCtr="0"/>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435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Concurrent Users During Weekend Hours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'Usage Pattern'!$C$36</c:f>
              <c:strCache>
                <c:ptCount val="1"/>
                <c:pt idx="0">
                  <c:v>Concurrent Users in each hour</c:v>
                </c:pt>
              </c:strCache>
            </c:strRef>
          </c:tx>
          <c:spPr>
            <a:ln w="28575" cap="rnd">
              <a:solidFill>
                <a:schemeClr val="accent1"/>
              </a:solidFill>
              <a:round/>
            </a:ln>
            <a:effectLst/>
          </c:spPr>
          <c:marker>
            <c:symbol val="none"/>
          </c:marker>
          <c:cat>
            <c:numRef>
              <c:f>'Usage Pattern'!$B$37:$B$60</c:f>
              <c:numCache>
                <c:formatCode>h:mm\ AM/PM</c:formatCode>
                <c:ptCount val="24"/>
                <c:pt idx="0">
                  <c:v>0.29166666666666669</c:v>
                </c:pt>
                <c:pt idx="1">
                  <c:v>0.33333333333333331</c:v>
                </c:pt>
                <c:pt idx="2">
                  <c:v>0.375</c:v>
                </c:pt>
                <c:pt idx="3">
                  <c:v>0.41666666666666702</c:v>
                </c:pt>
                <c:pt idx="4">
                  <c:v>0.45833333333333398</c:v>
                </c:pt>
                <c:pt idx="5">
                  <c:v>0.5</c:v>
                </c:pt>
                <c:pt idx="6">
                  <c:v>0.54166666666666696</c:v>
                </c:pt>
                <c:pt idx="7">
                  <c:v>0.58333333333333304</c:v>
                </c:pt>
                <c:pt idx="8">
                  <c:v>0.625</c:v>
                </c:pt>
                <c:pt idx="9">
                  <c:v>0.66666666666666696</c:v>
                </c:pt>
                <c:pt idx="10">
                  <c:v>0.70833333333333304</c:v>
                </c:pt>
                <c:pt idx="11">
                  <c:v>0.75</c:v>
                </c:pt>
                <c:pt idx="12">
                  <c:v>0.79166666666666696</c:v>
                </c:pt>
                <c:pt idx="13">
                  <c:v>0.83333333333333304</c:v>
                </c:pt>
                <c:pt idx="14">
                  <c:v>0.875</c:v>
                </c:pt>
                <c:pt idx="15">
                  <c:v>0.91666666666666596</c:v>
                </c:pt>
                <c:pt idx="16">
                  <c:v>0.95833333333333304</c:v>
                </c:pt>
                <c:pt idx="17">
                  <c:v>1</c:v>
                </c:pt>
                <c:pt idx="18">
                  <c:v>1.0416666666666701</c:v>
                </c:pt>
                <c:pt idx="19">
                  <c:v>1.0833333333333299</c:v>
                </c:pt>
                <c:pt idx="20">
                  <c:v>1.125</c:v>
                </c:pt>
                <c:pt idx="21">
                  <c:v>1.1666666666666701</c:v>
                </c:pt>
                <c:pt idx="22">
                  <c:v>1.2083333333333299</c:v>
                </c:pt>
                <c:pt idx="23">
                  <c:v>1.25</c:v>
                </c:pt>
              </c:numCache>
            </c:numRef>
          </c:cat>
          <c:val>
            <c:numRef>
              <c:f>'Usage Pattern'!$C$37:$C$60</c:f>
              <c:numCache>
                <c:formatCode>_(* #,##0_);_(* \(#,##0\);_(* "-"??_);_(@_)</c:formatCode>
                <c:ptCount val="24"/>
              </c:numCache>
            </c:numRef>
          </c:val>
          <c:smooth val="0"/>
          <c:extLst>
            <c:ext xmlns:c16="http://schemas.microsoft.com/office/drawing/2014/chart" uri="{C3380CC4-5D6E-409C-BE32-E72D297353CC}">
              <c16:uniqueId val="{00000000-7C0F-40D2-89BB-ECEAA8B31827}"/>
            </c:ext>
          </c:extLst>
        </c:ser>
        <c:dLbls>
          <c:showLegendKey val="0"/>
          <c:showVal val="0"/>
          <c:showCatName val="0"/>
          <c:showSerName val="0"/>
          <c:showPercent val="0"/>
          <c:showBubbleSize val="0"/>
        </c:dLbls>
        <c:smooth val="0"/>
        <c:axId val="582251744"/>
        <c:axId val="582252136"/>
      </c:lineChart>
      <c:catAx>
        <c:axId val="582251744"/>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Time of day</a:t>
                </a:r>
              </a:p>
            </c:rich>
          </c:tx>
          <c:layout>
            <c:manualLayout>
              <c:xMode val="edge"/>
              <c:yMode val="edge"/>
              <c:x val="0.48437107509935973"/>
              <c:y val="0.94189189189189204"/>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h:mm\ AM/P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2136"/>
        <c:crosses val="autoZero"/>
        <c:auto val="1"/>
        <c:lblAlgn val="ctr"/>
        <c:lblOffset val="100"/>
        <c:noMultiLvlLbl val="0"/>
      </c:catAx>
      <c:valAx>
        <c:axId val="5822521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Concurrent users</a:t>
                </a:r>
              </a:p>
            </c:rich>
          </c:tx>
          <c:overlay val="0"/>
          <c:spPr>
            <a:noFill/>
            <a:ln>
              <a:noFill/>
            </a:ln>
            <a:effectLst/>
          </c:spPr>
          <c:txPr>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17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66675</xdr:colOff>
      <xdr:row>5</xdr:row>
      <xdr:rowOff>1</xdr:rowOff>
    </xdr:from>
    <xdr:to>
      <xdr:col>16</xdr:col>
      <xdr:colOff>523874</xdr:colOff>
      <xdr:row>30</xdr:row>
      <xdr:rowOff>171450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155573</xdr:colOff>
      <xdr:row>35</xdr:row>
      <xdr:rowOff>3175</xdr:rowOff>
    </xdr:from>
    <xdr:to>
      <xdr:col>16</xdr:col>
      <xdr:colOff>485774</xdr:colOff>
      <xdr:row>60</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AWSRegionInstance" displayName="AWSRegionInstance" ref="A1:P56" totalsRowShown="0" headerRowDxfId="96" dataDxfId="94" headerRowBorderDxfId="95" tableBorderDxfId="93">
  <autoFilter ref="A1:P56" xr:uid="{00000000-0009-0000-0100-000002000000}"/>
  <tableColumns count="16">
    <tableColumn id="1" xr3:uid="{00000000-0010-0000-0000-000001000000}" name="US East (N. Virginia)" dataDxfId="92"/>
    <tableColumn id="2" xr3:uid="{00000000-0010-0000-0000-000002000000}" name="US West (Oregon)" dataDxfId="91"/>
    <tableColumn id="13" xr3:uid="{59C1053D-D405-3C4E-87B0-D0D6E4FFD195}" name="US East (Ohio)" dataDxfId="90"/>
    <tableColumn id="12" xr3:uid="{DDEAD434-1A2C-464D-A51E-8183AA85DC8F}" name="Canada (Central)" dataDxfId="89"/>
    <tableColumn id="3" xr3:uid="{00000000-0010-0000-0000-000003000000}" name="EU (Frankfurt)" dataDxfId="88"/>
    <tableColumn id="4" xr3:uid="{00000000-0010-0000-0000-000004000000}" name="EU (Ireland)" dataDxfId="87"/>
    <tableColumn id="11" xr3:uid="{D685E409-D154-4D4F-9385-AB8BEB9EBE05}" name="EU (London)" dataDxfId="86"/>
    <tableColumn id="16" xr3:uid="{147163F8-6190-2E41-B16D-1798DCE1FB49}" name="EU (Paris)" dataDxfId="85"/>
    <tableColumn id="5" xr3:uid="{00000000-0010-0000-0000-000005000000}" name="Asia Pacific (Tokyo)" dataDxfId="84"/>
    <tableColumn id="10" xr3:uid="{00000000-0010-0000-0000-00000A000000}" name="Asia Pacific (Mumbai)" dataDxfId="83"/>
    <tableColumn id="6" xr3:uid="{00000000-0010-0000-0000-000006000000}" name="Asia Pacific (Singapore)" dataDxfId="82"/>
    <tableColumn id="7" xr3:uid="{00000000-0010-0000-0000-000007000000}" name="Asia Pacific (Sydney)" dataDxfId="81"/>
    <tableColumn id="8" xr3:uid="{00000000-0010-0000-0000-000008000000}" name="Asia Pacific (Seoul)"/>
    <tableColumn id="14" xr3:uid="{4510AAA8-5A46-46C5-8793-E64C4C6E6010}" name="South America (Sao Paulo)" dataDxfId="80"/>
    <tableColumn id="9" xr3:uid="{00000000-0010-0000-0000-000009000000}" name="AWS GovCloud (US-West)" dataDxfId="79"/>
    <tableColumn id="15" xr3:uid="{0ABB85CA-2740-364D-A45B-5D0BAD468215}" name="AWS GovCloud (US-East)" dataDxfId="78"/>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59B0BD-945A-2C43-AC7E-58E324F31074}" name="AWSRegionInstance2" displayName="AWSRegionInstance2" ref="A1:P49" totalsRowShown="0" headerRowDxfId="77" dataDxfId="75" headerRowBorderDxfId="76" tableBorderDxfId="74">
  <autoFilter ref="A1:P49" xr:uid="{5159B0BD-945A-2C43-AC7E-58E324F31074}"/>
  <tableColumns count="16">
    <tableColumn id="1" xr3:uid="{3CF0C66C-4077-1447-88F9-59AFC2BF13EE}" name="US East (N. Virginia)" dataDxfId="73"/>
    <tableColumn id="2" xr3:uid="{74F912F1-9F1B-A443-BA8D-5F1E4FBC7147}" name="US West (Oregon)" dataDxfId="72"/>
    <tableColumn id="13" xr3:uid="{F1DFA87D-E481-BD4B-A738-2408A779D961}" name="US East (Ohio)" dataDxfId="71"/>
    <tableColumn id="12" xr3:uid="{CE916CDF-1575-2A45-9C79-E53D5EBD56B6}" name="Canada (Central)" dataDxfId="70"/>
    <tableColumn id="3" xr3:uid="{864D08AB-0F13-E245-97F1-E1BE1BAEC9E9}" name="EU (Frankfurt)" dataDxfId="69"/>
    <tableColumn id="4" xr3:uid="{3179C603-DB7E-D945-B422-414311DE00AB}" name="EU (Ireland)" dataDxfId="68"/>
    <tableColumn id="11" xr3:uid="{EA12D914-6A25-5349-8B5B-24787E48F3AE}" name="EU (London)" dataDxfId="67"/>
    <tableColumn id="16" xr3:uid="{DCCB03E1-4E1F-D24D-A5D5-B1457BFCC39E}" name="EU (Paris)" dataDxfId="66"/>
    <tableColumn id="5" xr3:uid="{401F2E05-451C-B343-8D25-1F55A0BEC3C0}" name="Asia Pacific (Tokyo)" dataDxfId="65"/>
    <tableColumn id="10" xr3:uid="{04D0BCDF-BD0D-F54A-BAFF-FFE293198480}" name="Asia Pacific (Mumbai)" dataDxfId="64"/>
    <tableColumn id="6" xr3:uid="{6B33FD78-205F-224D-A01D-8E3FC143ACC8}" name="Asia Pacific (Singapore)" dataDxfId="63"/>
    <tableColumn id="7" xr3:uid="{5B4BBD3D-51C5-5441-81C4-8F02FC304ACE}" name="Asia Pacific (Sydney)" dataDxfId="62"/>
    <tableColumn id="8" xr3:uid="{7596A250-BEE3-BF44-97F3-7215F18F6CE0}" name="Asia Pacific (Seoul)"/>
    <tableColumn id="14" xr3:uid="{D9791AF5-5DAF-8944-A1A1-EFD1425846E6}" name="South America (Sao Paulo)" dataDxfId="61"/>
    <tableColumn id="9" xr3:uid="{D6590DFB-A134-5445-8FE1-496EC914E6F1}" name="AWS GovCloud (US-West)" dataDxfId="60"/>
    <tableColumn id="15" xr3:uid="{5F083727-72C2-184D-AEB2-9831815B88DC}" name="AWS GovCloud (US-East)" dataDxfId="59"/>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D31F80C-75D3-8049-AAAC-688F8DBFF528}" name="Table35" displayName="Table35" ref="A1:O49" totalsRowShown="0" headerRowDxfId="58" dataDxfId="56" headerRowBorderDxfId="57" tableBorderDxfId="55" totalsRowBorderDxfId="54">
  <autoFilter ref="A1:O49" xr:uid="{DD31F80C-75D3-8049-AAAC-688F8DBFF528}"/>
  <tableColumns count="15">
    <tableColumn id="1" xr3:uid="{3B62A621-6BC9-9644-A57E-5F5C27FC8D96}" name="US East (N. Virginia)" dataDxfId="53"/>
    <tableColumn id="2" xr3:uid="{36595B85-DA8A-9846-AD03-43DBD78DBF42}" name="US West (Oregon)" dataDxfId="52"/>
    <tableColumn id="13" xr3:uid="{800CC1BE-47DE-2D4D-9EA0-E3B05197F3D5}" name="US East (Ohio)" dataDxfId="51"/>
    <tableColumn id="12" xr3:uid="{4B40CC66-48AD-E44C-8DC6-26869CD99D77}" name="Canada (Central)" dataDxfId="50"/>
    <tableColumn id="3" xr3:uid="{8E62726D-C99D-5441-AABD-5EA5260B46D0}" name="EU (Frankfurt)" dataDxfId="49"/>
    <tableColumn id="4" xr3:uid="{3D51246F-76F7-FA49-8A8E-4EEFA9D0A648}" name="EU (Ireland)" dataDxfId="48"/>
    <tableColumn id="5" xr3:uid="{AA723706-65DE-EB4E-AF49-1AD71C540B9F}" name="EU (London)" dataDxfId="47"/>
    <tableColumn id="15" xr3:uid="{12C379B4-0D73-DB43-BA82-9A1B4616A87A}" name="EU (Paris)" dataDxfId="46"/>
    <tableColumn id="6" xr3:uid="{C474E916-865C-994D-815C-3789DCDF9293}" name="Asia Pacific (Tokyo)" dataDxfId="45"/>
    <tableColumn id="7" xr3:uid="{DAF98EC1-9E4C-C14E-9C9D-F60517E0F8C3}" name="Asia Pacific (Mumbai)" dataDxfId="44"/>
    <tableColumn id="8" xr3:uid="{55DFC8E0-0C4F-974B-889B-75B62194EDC2}" name="Asia Pacific (Singapore)" dataDxfId="43"/>
    <tableColumn id="9" xr3:uid="{64F48E41-EB93-DF42-9E73-C6B88CEA6037}" name="Asia Pacific (Sydney)" dataDxfId="42"/>
    <tableColumn id="10" xr3:uid="{F8F9B88B-370E-F840-A871-A33E917839E0}" name="Asia Pacific (Seoul)" dataDxfId="41"/>
    <tableColumn id="14" xr3:uid="{C02D091E-7287-EB40-812D-ADEEE8669CF0}" name="South America (Sao Paulo)" dataDxfId="40"/>
    <tableColumn id="11" xr3:uid="{6DD0660D-C431-984B-89F8-DD378745C009}" name="AWS GovCloud (US-West)" dataDxfId="39"/>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28FEE3-A599-7C44-88EC-922E8C689868}" name="Table356" displayName="Table356" ref="A1:O49" totalsRowShown="0" headerRowDxfId="38" dataDxfId="36" headerRowBorderDxfId="37" tableBorderDxfId="35" totalsRowBorderDxfId="34">
  <autoFilter ref="A1:O49" xr:uid="{DD31F80C-75D3-8049-AAAC-688F8DBFF528}"/>
  <tableColumns count="15">
    <tableColumn id="1" xr3:uid="{4D1D95F8-0072-5C46-A209-A162E86C95A9}" name="US East (N. Virginia)" dataDxfId="33"/>
    <tableColumn id="2" xr3:uid="{5B27438F-A716-E848-8839-542A7453DC3A}" name="US West (Oregon)" dataDxfId="32"/>
    <tableColumn id="13" xr3:uid="{16BBCE94-E9AB-6249-8725-EC4D944896FB}" name="US East (Ohio)" dataDxfId="31"/>
    <tableColumn id="12" xr3:uid="{7600D961-6CF1-F84E-9A8D-FC80450AE351}" name="Canada (Central)" dataDxfId="30"/>
    <tableColumn id="3" xr3:uid="{20B2CF95-A5E2-7D4D-971B-26049145C4DF}" name="EU (Frankfurt)" dataDxfId="29"/>
    <tableColumn id="4" xr3:uid="{45F0E8C8-FEA0-0A40-BFE2-7749D65240FA}" name="EU (Ireland)" dataDxfId="28"/>
    <tableColumn id="5" xr3:uid="{E6C85565-7571-3942-BE02-12001786011A}" name="EU (London)" dataDxfId="27"/>
    <tableColumn id="15" xr3:uid="{0AE521D0-6008-9E45-A94D-42318EEAFBC6}" name="EU (Paris)" dataDxfId="26"/>
    <tableColumn id="6" xr3:uid="{2C71862B-0E38-8C49-80C2-D49F945E4310}" name="Asia Pacific (Tokyo)" dataDxfId="25"/>
    <tableColumn id="7" xr3:uid="{00E6611E-0E0E-0747-9291-289F42DFB0CF}" name="Asia Pacific (Mumbai)" dataDxfId="24"/>
    <tableColumn id="8" xr3:uid="{C6D43044-057F-9F44-BD75-F07A67990F88}" name="Asia Pacific (Singapore)" dataDxfId="23"/>
    <tableColumn id="9" xr3:uid="{9BE59CF2-ECCE-4B4D-91C0-F3E37B0FB5C1}" name="Asia Pacific (Sydney)" dataDxfId="22"/>
    <tableColumn id="10" xr3:uid="{9F776B16-4246-F14B-8999-F3B3629CE096}" name="Asia Pacific (Seoul)" dataDxfId="21"/>
    <tableColumn id="14" xr3:uid="{AABB0BFD-837D-D946-9665-5B3D1E1106E1}" name="South America (Sao Paulo)" dataDxfId="20"/>
    <tableColumn id="11" xr3:uid="{2BEA4C88-B496-1648-BD99-0A7CE43912E7}" name="AWS GovCloud (US-West)" dataDxfId="19"/>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706907-357B-4D44-A42D-697929BCB628}" name="Table3" displayName="Table3" ref="A1:N38" totalsRowShown="0" headerRowDxfId="18" dataDxfId="16" headerRowBorderDxfId="17" tableBorderDxfId="15" totalsRowBorderDxfId="14">
  <autoFilter ref="A1:N38" xr:uid="{DD706907-357B-4D44-A42D-697929BCB628}"/>
  <tableColumns count="14">
    <tableColumn id="1" xr3:uid="{E836DA55-764A-A043-A89F-A5A09B82D8AD}" name="US East (N. Virginia)" dataDxfId="13"/>
    <tableColumn id="2" xr3:uid="{E6249CAF-CABA-1945-A333-70F0E964534A}" name="US West (Oregon)" dataDxfId="12"/>
    <tableColumn id="13" xr3:uid="{90F35BDF-FC1E-A745-A11F-EFBC980CA24B}" name="US East (Ohio)" dataDxfId="11"/>
    <tableColumn id="12" xr3:uid="{7B43E2DB-3B70-4EE1-AC6C-FF2C118E104F}" name="Canada (Central)" dataDxfId="10"/>
    <tableColumn id="3" xr3:uid="{A41B13DA-B28B-0445-960B-4BB297234D40}" name="EU (Frankfurt)" dataDxfId="9"/>
    <tableColumn id="4" xr3:uid="{61C12986-A6B4-D14C-8DB5-03E165E67D4E}" name="EU (Ireland)" dataDxfId="8"/>
    <tableColumn id="5" xr3:uid="{E4DA8C33-5A82-C44D-9722-1BE9145037CC}" name="EU (London)" dataDxfId="7"/>
    <tableColumn id="6" xr3:uid="{3D9E4DA9-02F8-1B4E-8587-4F1C9E355A11}" name="Asia Pacific (Tokyo)" dataDxfId="6"/>
    <tableColumn id="7" xr3:uid="{FB9E1464-353C-6241-A3A3-F457F2997B40}" name="Asia Pacific (Mumbai)" dataDxfId="5"/>
    <tableColumn id="8" xr3:uid="{F9A39BAC-65BF-FE4B-86CB-0E69A995102F}" name="Asia Pacific (Singapore)" dataDxfId="4"/>
    <tableColumn id="9" xr3:uid="{09A9A5CD-6FAB-B149-BB1D-699F6FB19988}" name="Asia Pacific (Sydney)" dataDxfId="3"/>
    <tableColumn id="10" xr3:uid="{E0C274D5-B777-0549-BBF0-905783A6F266}" name="Asia Pacific (Seoul)"/>
    <tableColumn id="14" xr3:uid="{854A32E6-38A6-2248-B65D-9246D124F165}" name="South America (Sao Paulo)"/>
    <tableColumn id="11" xr3:uid="{48C8FBEC-5F2F-E049-8791-751F4F26688B}" name="AWS GovCloud (US-West)"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ws.amazon.com/appstream2/pricing/" TargetMode="External"/><Relationship Id="rId7" Type="http://schemas.openxmlformats.org/officeDocument/2006/relationships/comments" Target="../comments1.xml"/><Relationship Id="rId2" Type="http://schemas.openxmlformats.org/officeDocument/2006/relationships/hyperlink" Target="https://aws.amazon.com/blogs/desktop-and-application-streaming/amazon-workspaces-applications-simple-pricing-tool/" TargetMode="External"/><Relationship Id="rId1" Type="http://schemas.openxmlformats.org/officeDocument/2006/relationships/hyperlink" Target="https://aws.amazon.com/appstream2/pricing/"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aws.amazon.com/blogs/desktop-and-application-streaming/aws-announces-availability-of-elastic-fleets-with-amazon-appstream-2-0"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41"/>
  <sheetViews>
    <sheetView tabSelected="1" zoomScale="165" zoomScaleNormal="165" workbookViewId="0">
      <selection activeCell="B3" sqref="B3:C3"/>
    </sheetView>
  </sheetViews>
  <sheetFormatPr baseColWidth="10" defaultColWidth="9" defaultRowHeight="16" zeroHeight="1" x14ac:dyDescent="0.2"/>
  <cols>
    <col min="1" max="1" width="52.6640625" customWidth="1"/>
    <col min="2" max="2" width="28.6640625" customWidth="1"/>
    <col min="3" max="3" width="40.83203125" customWidth="1"/>
    <col min="4" max="4" width="27.83203125" customWidth="1"/>
    <col min="5" max="5" width="7.6640625" hidden="1" customWidth="1"/>
    <col min="6" max="16383" width="0" hidden="1" customWidth="1"/>
    <col min="16384" max="16384" width="4.1640625" hidden="1" customWidth="1"/>
  </cols>
  <sheetData>
    <row r="1" spans="1:5" ht="21" x14ac:dyDescent="0.25">
      <c r="A1" s="4" t="s">
        <v>138</v>
      </c>
      <c r="B1" s="8"/>
      <c r="C1" s="8"/>
    </row>
    <row r="2" spans="1:5" x14ac:dyDescent="0.2">
      <c r="A2" s="30" t="s">
        <v>142</v>
      </c>
      <c r="B2" s="5"/>
    </row>
    <row r="3" spans="1:5" x14ac:dyDescent="0.2">
      <c r="A3" s="50" t="s">
        <v>82</v>
      </c>
      <c r="B3" s="153" t="s">
        <v>140</v>
      </c>
      <c r="C3" s="153"/>
    </row>
    <row r="4" spans="1:5" ht="16" customHeight="1" x14ac:dyDescent="0.2">
      <c r="A4" s="81" t="s">
        <v>139</v>
      </c>
      <c r="B4" s="154" t="s">
        <v>94</v>
      </c>
      <c r="C4" s="154"/>
    </row>
    <row r="5" spans="1:5" ht="67" customHeight="1" thickBot="1" x14ac:dyDescent="0.25">
      <c r="A5" s="155" t="s">
        <v>141</v>
      </c>
      <c r="B5" s="155"/>
      <c r="C5" s="155"/>
      <c r="D5" s="80"/>
      <c r="E5" s="80"/>
    </row>
    <row r="6" spans="1:5" ht="17" thickBot="1" x14ac:dyDescent="0.25">
      <c r="A6" s="47" t="s">
        <v>38</v>
      </c>
      <c r="B6" s="18" t="s">
        <v>73</v>
      </c>
      <c r="C6" s="9" t="s">
        <v>18</v>
      </c>
    </row>
    <row r="7" spans="1:5" ht="17" thickBot="1" x14ac:dyDescent="0.25">
      <c r="A7" s="62" t="s">
        <v>0</v>
      </c>
      <c r="B7" s="10"/>
      <c r="C7" s="10"/>
    </row>
    <row r="8" spans="1:5" ht="17" thickBot="1" x14ac:dyDescent="0.25">
      <c r="A8" s="60" t="s">
        <v>83</v>
      </c>
      <c r="B8" s="32">
        <v>100</v>
      </c>
      <c r="C8" s="36"/>
      <c r="D8" s="5"/>
    </row>
    <row r="9" spans="1:5" ht="17" thickBot="1" x14ac:dyDescent="0.25">
      <c r="A9" s="60" t="s">
        <v>110</v>
      </c>
      <c r="B9" s="32">
        <v>1</v>
      </c>
      <c r="C9" s="36"/>
      <c r="D9" s="5"/>
    </row>
    <row r="10" spans="1:5" ht="17" thickBot="1" x14ac:dyDescent="0.25">
      <c r="A10" s="60" t="s">
        <v>91</v>
      </c>
      <c r="B10" s="32" t="s">
        <v>88</v>
      </c>
      <c r="C10" s="36"/>
      <c r="D10" s="5"/>
    </row>
    <row r="11" spans="1:5" ht="17" thickBot="1" x14ac:dyDescent="0.25">
      <c r="A11" s="60" t="s">
        <v>69</v>
      </c>
      <c r="B11" s="32" t="s">
        <v>39</v>
      </c>
      <c r="C11" s="37"/>
      <c r="D11" s="12"/>
    </row>
    <row r="12" spans="1:5" ht="18" thickBot="1" x14ac:dyDescent="0.25">
      <c r="A12" s="60" t="s">
        <v>70</v>
      </c>
      <c r="B12" s="32" t="s">
        <v>86</v>
      </c>
      <c r="C12" s="38" t="s">
        <v>65</v>
      </c>
      <c r="D12" s="11"/>
    </row>
    <row r="13" spans="1:5" ht="17" thickBot="1" x14ac:dyDescent="0.25">
      <c r="A13" s="60" t="s">
        <v>71</v>
      </c>
      <c r="B13" s="32" t="s">
        <v>58</v>
      </c>
      <c r="C13" s="36"/>
      <c r="D13" s="12"/>
    </row>
    <row r="14" spans="1:5" ht="19" customHeight="1" thickBot="1" x14ac:dyDescent="0.25">
      <c r="A14" s="61" t="s">
        <v>72</v>
      </c>
      <c r="B14" s="33">
        <v>0.2</v>
      </c>
      <c r="C14" s="35"/>
      <c r="D14" s="34"/>
    </row>
    <row r="15" spans="1:5" ht="18" hidden="1" customHeight="1" thickBot="1" x14ac:dyDescent="0.25">
      <c r="A15" s="88" t="s">
        <v>100</v>
      </c>
      <c r="B15" s="89">
        <v>0</v>
      </c>
      <c r="C15" s="34"/>
      <c r="D15" s="34"/>
    </row>
    <row r="16" spans="1:5" ht="35.25" customHeight="1" x14ac:dyDescent="0.2">
      <c r="A16" s="156" t="s">
        <v>74</v>
      </c>
      <c r="B16" s="156"/>
      <c r="C16" s="156"/>
      <c r="D16" s="25"/>
    </row>
    <row r="17" spans="1:4" ht="17" thickBot="1" x14ac:dyDescent="0.25">
      <c r="A17" s="51"/>
      <c r="B17" s="157" t="s">
        <v>60</v>
      </c>
      <c r="C17" s="158"/>
    </row>
    <row r="18" spans="1:4" x14ac:dyDescent="0.2">
      <c r="A18" s="52" t="s">
        <v>37</v>
      </c>
      <c r="B18" s="18">
        <f ca="1">IF(OS_Type=Constants!D2,VLOOKUP(IF(Session_Density &gt; 1, _xlfn.CONCAT(license_model," MS"),license_model),AWS_Region_Instance_Pricing_Windows,MATCH(Selected_AWS_Region,AWS_Region_Listing_Windows,0)+1,FALSE),VLOOKUP(license_model,AWS_Region_Instance_Pricing_Linux,MATCH(Selected_AWS_Region,AWS_Region_Listing_Linux,0)+1,FALSE))</f>
        <v>4.1900000000000004</v>
      </c>
      <c r="C18" s="12"/>
    </row>
    <row r="19" spans="1:4" ht="16" customHeight="1" x14ac:dyDescent="0.2">
      <c r="A19" s="52" t="s">
        <v>27</v>
      </c>
      <c r="B19" s="67" cm="1">
        <f t="array" aca="1" ref="B19" ca="1">_xlfn.SWITCH(OS_Type,Constants!D2,VLOOKUP(Selected_Instance,AWS_Region_Instance_Pricing_Windows,MATCH(Selected_AWS_Region,AWS_Region_Listing_Windows,0)+1,FALSE),Constants!D3,VLOOKUP(Selected_Instance,AWS_Region_Instance_Pricing_Linux,MATCH(Selected_AWS_Region,AWS_Region_Listing_Linux,0)+1,FALSE),Constants!D4,VLOOKUP(Selected_Instance,AWS_Region_Instance_Pricing_RHEL,MATCH(Selected_AWS_Region,AWS_Region_Listing_RHEL,0)+1,FALSE),Constants!D5,VLOOKUP(Selected_Instance,AWS_Region_Instance_Pricing_Rocky,MATCH(Selected_AWS_Region,AWS_Region_Listing_Rocky,0)+1,FALSE))</f>
        <v>7.4999999999999997E-2</v>
      </c>
      <c r="C19" s="11"/>
    </row>
    <row r="20" spans="1:4" ht="17" thickBot="1" x14ac:dyDescent="0.25">
      <c r="A20" s="53" t="s">
        <v>28</v>
      </c>
      <c r="B20" s="28" cm="1">
        <f t="array" aca="1" ref="B20" ca="1">IF(instance_price_streaming="N/A","N/A",_xlfn.SWITCH(OS_Type,Constants!D2,VLOOKUP("StoppedInstanceFee",AWS_Region_Instance_Pricing_Windows,MATCH(Selected_AWS_Region,AWS_Region_Listing_Windows,0)+1,FALSE),Constants!D3,VLOOKUP("StoppedInstanceFee",AWS_Region_Instance_Pricing_Linux,MATCH(Selected_AWS_Region,AWS_Region_Listing_Linux,0)+1,FALSE),Constants!D4,VLOOKUP("StoppedInstanceFee",AWS_Region_Instance_Pricing_RHEL,MATCH(Selected_AWS_Region,AWS_Region_Listing_RHEL,0)+1,FALSE),Constants!D5,VLOOKUP("StoppedInstanceFee",AWS_Region_Instance_Pricing_Rocky,MATCH(Selected_AWS_Region,AWS_Region_Listing_Rocky,0)+1,FALSE)))</f>
        <v>2.5000000000000001E-2</v>
      </c>
      <c r="C20" s="29"/>
    </row>
    <row r="21" spans="1:4" ht="18" thickBot="1" x14ac:dyDescent="0.25">
      <c r="A21" s="54"/>
      <c r="B21" s="39" t="s">
        <v>61</v>
      </c>
      <c r="C21" s="40" t="s">
        <v>62</v>
      </c>
    </row>
    <row r="22" spans="1:4" x14ac:dyDescent="0.2">
      <c r="A22" s="52" t="s">
        <v>25</v>
      </c>
      <c r="B22" s="19">
        <f>IF(Session_Density&gt;1,Weekday_instance_hours*Days_In_Work_Week*Weeks_Per_Month*(1+Session_Fragmentation),Used_Weekday_Hours*Days_In_Work_Week*Weeks_Per_Month)</f>
        <v>0</v>
      </c>
      <c r="C22" s="19">
        <f>IF(Session_Density&gt;1,Buffer_Weekday_Hours*Days_In_Work_Week*Weeks_Per_Month,Buffer_Weekday_Hours*Days_In_Work_Week*Weeks_Per_Month)</f>
        <v>0</v>
      </c>
    </row>
    <row r="23" spans="1:4" x14ac:dyDescent="0.2">
      <c r="A23" s="55" t="s">
        <v>33</v>
      </c>
      <c r="B23" s="19">
        <f>IF(Session_Density&gt;1,Weekend_instance_hours*Days_In_Weekend*Weeks_Per_Month*(1+Session_Fragmentation),Used_Weekend_Hours*Days_In_Weekend*Weeks_Per_Month)</f>
        <v>0</v>
      </c>
      <c r="C23" s="19">
        <f>IF(Session_Density&gt;1,Buffer_Weekend_Hours*Days_In_Weekend*Weeks_Per_Month,Buffer_Weekend_Hours*Days_In_Weekend*Weeks_Per_Month)</f>
        <v>0</v>
      </c>
      <c r="D23" s="49"/>
    </row>
    <row r="24" spans="1:4" ht="17" thickBot="1" x14ac:dyDescent="0.25">
      <c r="A24" s="55" t="s">
        <v>85</v>
      </c>
      <c r="B24" s="19">
        <f>IFERROR(ROUNDUP((Monthly_Used_WD_Hours+Monthly_Used_WE_Hours)/total_users,0),0)</f>
        <v>0</v>
      </c>
      <c r="C24" s="19">
        <f>IFERROR(ROUNDUP((Monthly_Buffer_WD_Hours+Monthly_Buffer_WE_Hours)/total_users,0),0)</f>
        <v>0</v>
      </c>
      <c r="D24" s="49"/>
    </row>
    <row r="25" spans="1:4" x14ac:dyDescent="0.2">
      <c r="A25" s="56" t="s">
        <v>3</v>
      </c>
      <c r="B25" s="13" t="s">
        <v>1</v>
      </c>
      <c r="C25" s="22" t="s">
        <v>24</v>
      </c>
    </row>
    <row r="26" spans="1:4" ht="17" thickBot="1" x14ac:dyDescent="0.25">
      <c r="A26" s="57"/>
      <c r="B26" s="23" t="s">
        <v>2</v>
      </c>
      <c r="C26" s="24" t="s">
        <v>2</v>
      </c>
    </row>
    <row r="27" spans="1:4" x14ac:dyDescent="0.2">
      <c r="A27" s="55" t="s">
        <v>29</v>
      </c>
      <c r="B27" s="14">
        <f ca="1">(Monthly_Used_WD_Hours+Monthly_Buffer_WD_Hours)*instance_price_streaming</f>
        <v>0</v>
      </c>
      <c r="C27" s="14">
        <f ca="1">(Monthly_Used_WD_Hours*instance_price_streaming)+(Monthly_Buffer_WD_Hours*instance_price_stopped)</f>
        <v>0</v>
      </c>
    </row>
    <row r="28" spans="1:4" x14ac:dyDescent="0.2">
      <c r="A28" s="55" t="s">
        <v>30</v>
      </c>
      <c r="B28" s="14">
        <f ca="1">(Monthly_Used_WE_Hours+Monthly_Buffer_WE_Hours)*instance_price_streaming</f>
        <v>0</v>
      </c>
      <c r="C28" s="14">
        <f ca="1">(Monthly_Used_WE_Hours*instance_price_streaming)+(Monthly_Buffer_WE_Hours*instance_price_stopped)</f>
        <v>0</v>
      </c>
    </row>
    <row r="29" spans="1:4" ht="17" thickBot="1" x14ac:dyDescent="0.25">
      <c r="A29" s="58" t="s">
        <v>31</v>
      </c>
      <c r="B29" s="15">
        <f ca="1">RDS_SAL_Fee*total_users</f>
        <v>419.00000000000006</v>
      </c>
      <c r="C29" s="15">
        <f ca="1">RDS_SAL_Fee*total_users</f>
        <v>419.00000000000006</v>
      </c>
      <c r="D29" s="5"/>
    </row>
    <row r="30" spans="1:4" ht="17" thickTop="1" x14ac:dyDescent="0.2">
      <c r="A30" s="55" t="s">
        <v>32</v>
      </c>
      <c r="B30" s="14">
        <f ca="1">SUM(B27:B29)</f>
        <v>419.00000000000006</v>
      </c>
      <c r="C30" s="14">
        <f ca="1">SUM(C27:C29)</f>
        <v>419.00000000000006</v>
      </c>
    </row>
    <row r="31" spans="1:4" x14ac:dyDescent="0.2">
      <c r="A31" s="55" t="s">
        <v>34</v>
      </c>
      <c r="B31" s="14">
        <f ca="1">12*B30</f>
        <v>5028.0000000000009</v>
      </c>
      <c r="C31" s="14">
        <f ca="1">12*C30</f>
        <v>5028.0000000000009</v>
      </c>
    </row>
    <row r="32" spans="1:4" ht="17" thickBot="1" x14ac:dyDescent="0.25">
      <c r="A32" s="59" t="s">
        <v>35</v>
      </c>
      <c r="B32" s="16">
        <f ca="1">IF(total_users&lt;&gt;0,B30/total_users,0)</f>
        <v>4.1900000000000004</v>
      </c>
      <c r="C32" s="16">
        <f ca="1">IF(total_users&lt;&gt;0,C30/total_users,0)</f>
        <v>4.1900000000000004</v>
      </c>
    </row>
    <row r="33" spans="1:4" x14ac:dyDescent="0.2"/>
    <row r="34" spans="1:4" x14ac:dyDescent="0.2">
      <c r="A34" s="2" t="s">
        <v>23</v>
      </c>
      <c r="B34" s="17">
        <f ca="1">IF(B32&lt;&gt;0,(B32-C32)/B32,0)</f>
        <v>0</v>
      </c>
    </row>
    <row r="35" spans="1:4" ht="72" customHeight="1" x14ac:dyDescent="0.2">
      <c r="A35" s="152" t="s">
        <v>114</v>
      </c>
      <c r="B35" s="152"/>
      <c r="C35" s="152"/>
      <c r="D35" s="79"/>
    </row>
    <row r="36" spans="1:4" hidden="1" x14ac:dyDescent="0.2">
      <c r="A36" s="5"/>
    </row>
    <row r="37" spans="1:4" hidden="1" x14ac:dyDescent="0.2">
      <c r="A37" s="5"/>
    </row>
    <row r="38" spans="1:4" hidden="1" x14ac:dyDescent="0.2">
      <c r="A38" s="5"/>
    </row>
    <row r="39" spans="1:4" hidden="1" x14ac:dyDescent="0.2">
      <c r="A39" s="5"/>
    </row>
    <row r="40" spans="1:4" hidden="1" x14ac:dyDescent="0.2">
      <c r="A40" s="5"/>
    </row>
    <row r="41" spans="1:4" x14ac:dyDescent="0.2"/>
  </sheetData>
  <mergeCells count="6">
    <mergeCell ref="A35:C35"/>
    <mergeCell ref="B3:C3"/>
    <mergeCell ref="B4:C4"/>
    <mergeCell ref="A5:C5"/>
    <mergeCell ref="A16:C16"/>
    <mergeCell ref="B17:C17"/>
  </mergeCells>
  <dataValidations count="4">
    <dataValidation allowBlank="1" showInputMessage="1" errorTitle="Read Only" sqref="B19:B21" xr:uid="{00000000-0002-0000-0000-000002000000}"/>
    <dataValidation type="decimal" allowBlank="1" showInputMessage="1" showErrorMessage="1" errorTitle="Value not between 0 and 1" promptTitle="Enter a value between 1 and 100" sqref="B14:B15" xr:uid="{00000000-0002-0000-0000-000003000000}">
      <formula1>0</formula1>
      <formula2>1</formula2>
    </dataValidation>
    <dataValidation operator="lessThanOrEqual" allowBlank="1" showInputMessage="1" showErrorMessage="1" errorTitle="Invalid Input" error="Value must be less than or equal to 24 hours" sqref="C22" xr:uid="{00000000-0002-0000-0000-000004000000}"/>
    <dataValidation type="whole" operator="greaterThan" allowBlank="1" showErrorMessage="1" errorTitle="Invalid information" error="Please enter a positive number of total users within your organization that will stream." sqref="B8:B9" xr:uid="{00000000-0002-0000-0000-000006000000}">
      <formula1>0</formula1>
    </dataValidation>
  </dataValidations>
  <hyperlinks>
    <hyperlink ref="C12" r:id="rId1" xr:uid="{00000000-0004-0000-0000-000000000000}"/>
    <hyperlink ref="B3:C3" r:id="rId2" display="Simple pricing tool" xr:uid="{00000000-0004-0000-0000-000001000000}"/>
    <hyperlink ref="A4" r:id="rId3" display="Amazon AppStream 2.0 pricing page" xr:uid="{99A20851-A9D6-B84A-94A4-FBD29FE15653}"/>
    <hyperlink ref="B4:C4" r:id="rId4" display="Learn about Elastic fleets" xr:uid="{A5969B5A-6701-F74D-A787-D3A3782977B5}"/>
  </hyperlinks>
  <pageMargins left="0.7" right="0.7" top="0.75" bottom="0.75" header="0.3" footer="0.3"/>
  <pageSetup orientation="portrait" r:id="rId5"/>
  <legacyDrawing r:id="rId6"/>
  <extLst>
    <ext xmlns:x14="http://schemas.microsoft.com/office/spreadsheetml/2009/9/main" uri="{CCE6A557-97BC-4b89-ADB6-D9C93CAAB3DF}">
      <x14:dataValidations xmlns:xm="http://schemas.microsoft.com/office/excel/2006/main" count="4">
        <x14:dataValidation type="list" allowBlank="1" showInputMessage="1" showErrorMessage="1" xr:uid="{112E20C2-E090-A441-A4AE-4BC2F34F8C21}">
          <x14:formula1>
            <xm:f>IF(OS_Type=Constants!$D$2,Windows,Linux)</xm:f>
          </x14:formula1>
          <xm:sqref>B13</xm:sqref>
        </x14:dataValidation>
        <x14:dataValidation type="list" allowBlank="1" showInputMessage="1" showErrorMessage="1" xr:uid="{00000000-0002-0000-0000-000000000000}">
          <x14:formula1>
            <xm:f>_xlfn.SWITCH(OS_Type,Constants!$D$2,AWS_Region_Listing_Windows, Constants!$D$3,AWS_Region_Listing_Linux, Constants!$D$4,AWS_Region_Listing_RHEL, Constants!$D$5,AWS_Region_Listing_Rocky)</xm:f>
          </x14:formula1>
          <xm:sqref>B11</xm:sqref>
        </x14:dataValidation>
        <x14:dataValidation type="list" allowBlank="1" showInputMessage="1" errorTitle="Read Only" xr:uid="{00000000-0002-0000-0000-000005000000}">
          <x14:formula1>
            <xm:f>_xlfn.SWITCH(OS_Type, Constants!$D$2, IF(Session_Density&gt;1,Instances_For_Windows_MS, Instances_For_Windows), Constants!$D$3, Instances_For_Linux, Constants!$D$4, Instances_For_RHEL, Constants!$D$5, Instances_For_Rocky)</xm:f>
          </x14:formula1>
          <xm:sqref>B12</xm:sqref>
        </x14:dataValidation>
        <x14:dataValidation type="list" operator="greaterThan" allowBlank="1" showErrorMessage="1" errorTitle="Invalid information" error="Please enter a positive number of total users within your organization that will stream." xr:uid="{7A9663E7-05CA-344B-9B59-1ADF041DB4B2}">
          <x14:formula1>
            <xm:f>IF(Session_Density&gt;1,Constants!$D$2:$D$2,Constants!$D$2:$D$5)</xm:f>
          </x14:formula1>
          <xm:sqref>B10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F2D39-1C1D-214D-A769-4462E389509E}">
  <dimension ref="A1:Q51"/>
  <sheetViews>
    <sheetView workbookViewId="0">
      <selection activeCell="H35" sqref="H35"/>
    </sheetView>
  </sheetViews>
  <sheetFormatPr baseColWidth="10" defaultColWidth="19.1640625" defaultRowHeight="16" x14ac:dyDescent="0.2"/>
  <sheetData>
    <row r="1" spans="1:17" x14ac:dyDescent="0.2">
      <c r="A1" s="26"/>
      <c r="B1" s="27" t="s">
        <v>39</v>
      </c>
      <c r="C1" s="27" t="s">
        <v>40</v>
      </c>
      <c r="D1" s="27" t="s">
        <v>98</v>
      </c>
      <c r="E1" s="27" t="s">
        <v>95</v>
      </c>
      <c r="F1" s="65" t="s">
        <v>41</v>
      </c>
      <c r="G1" s="65" t="s">
        <v>42</v>
      </c>
      <c r="H1" s="65" t="s">
        <v>87</v>
      </c>
      <c r="I1" s="65" t="s">
        <v>122</v>
      </c>
      <c r="J1" s="65" t="s">
        <v>43</v>
      </c>
      <c r="K1" s="65" t="s">
        <v>84</v>
      </c>
      <c r="L1" s="65" t="s">
        <v>44</v>
      </c>
      <c r="M1" s="65" t="s">
        <v>45</v>
      </c>
      <c r="N1" s="65" t="s">
        <v>46</v>
      </c>
      <c r="O1" s="65" t="s">
        <v>99</v>
      </c>
      <c r="P1" s="65" t="s">
        <v>57</v>
      </c>
      <c r="Q1" s="65" t="s">
        <v>101</v>
      </c>
    </row>
    <row r="2" spans="1:17" x14ac:dyDescent="0.2">
      <c r="A2" s="26" t="s">
        <v>86</v>
      </c>
      <c r="B2" s="121">
        <v>6.3E-2</v>
      </c>
      <c r="C2" s="121">
        <v>6.3E-2</v>
      </c>
      <c r="D2" s="121">
        <v>6.3E-2</v>
      </c>
      <c r="E2" s="121">
        <v>7.3999999999999996E-2</v>
      </c>
      <c r="F2" s="121">
        <v>7.8E-2</v>
      </c>
      <c r="G2" s="121">
        <v>7.0999999999999994E-2</v>
      </c>
      <c r="H2" s="121">
        <v>7.6999999999999999E-2</v>
      </c>
      <c r="I2" s="126">
        <v>5.9255999999999996E-2</v>
      </c>
      <c r="J2" s="121">
        <v>7.8E-2</v>
      </c>
      <c r="K2" s="121">
        <v>7.8E-2</v>
      </c>
      <c r="L2" s="121">
        <v>7.8E-2</v>
      </c>
      <c r="M2" s="121">
        <v>0.09</v>
      </c>
      <c r="N2" s="121">
        <v>7.8E-2</v>
      </c>
      <c r="O2" s="121">
        <v>8.5000000000000006E-2</v>
      </c>
      <c r="P2" s="121">
        <v>7.8E-2</v>
      </c>
      <c r="Q2" s="121">
        <v>7.8E-2</v>
      </c>
    </row>
    <row r="3" spans="1:17" x14ac:dyDescent="0.2">
      <c r="A3" s="26" t="s">
        <v>55</v>
      </c>
      <c r="B3" s="121">
        <v>8.7999999999999995E-2</v>
      </c>
      <c r="C3" s="121">
        <v>8.7999999999999995E-2</v>
      </c>
      <c r="D3" s="121">
        <v>8.7999999999999995E-2</v>
      </c>
      <c r="E3" s="121">
        <v>0.108</v>
      </c>
      <c r="F3" s="121">
        <v>0.108</v>
      </c>
      <c r="G3" s="121">
        <v>9.8000000000000004E-2</v>
      </c>
      <c r="H3" s="121">
        <v>0.108</v>
      </c>
      <c r="I3" s="126">
        <v>0.110232</v>
      </c>
      <c r="J3" s="121">
        <v>0.108</v>
      </c>
      <c r="K3" s="121">
        <v>0.108</v>
      </c>
      <c r="L3" s="121">
        <v>0.108</v>
      </c>
      <c r="M3" s="121">
        <v>0.124</v>
      </c>
      <c r="N3" s="121">
        <v>0.108</v>
      </c>
      <c r="O3" s="121">
        <v>0.115</v>
      </c>
      <c r="P3" s="121">
        <v>0.108</v>
      </c>
      <c r="Q3" s="121">
        <v>0.108</v>
      </c>
    </row>
    <row r="4" spans="1:17" x14ac:dyDescent="0.2">
      <c r="A4" s="26" t="s">
        <v>4</v>
      </c>
      <c r="B4" s="121">
        <v>0.183</v>
      </c>
      <c r="C4" s="121">
        <v>0.183</v>
      </c>
      <c r="D4" s="121">
        <v>0.183</v>
      </c>
      <c r="E4" s="121">
        <v>0.21299999999999999</v>
      </c>
      <c r="F4" s="121">
        <v>0.223</v>
      </c>
      <c r="G4" s="121">
        <v>0.20300000000000001</v>
      </c>
      <c r="H4" s="121">
        <v>0.221</v>
      </c>
      <c r="I4" s="126">
        <v>0.21632399999999999</v>
      </c>
      <c r="J4" s="121">
        <v>0.223</v>
      </c>
      <c r="K4" s="121">
        <v>0.223</v>
      </c>
      <c r="L4" s="121">
        <v>0.223</v>
      </c>
      <c r="M4" s="121">
        <v>0.255</v>
      </c>
      <c r="N4" s="121">
        <v>0.223</v>
      </c>
      <c r="O4" s="121">
        <v>0.245</v>
      </c>
      <c r="P4" s="121">
        <v>0.223</v>
      </c>
      <c r="Q4" s="121">
        <v>0.223</v>
      </c>
    </row>
    <row r="5" spans="1:17" x14ac:dyDescent="0.2">
      <c r="A5" s="26" t="s">
        <v>96</v>
      </c>
      <c r="B5" s="121">
        <v>0.35299999999999998</v>
      </c>
      <c r="C5" s="121">
        <v>0.35299999999999998</v>
      </c>
      <c r="D5" s="121">
        <v>0.35299999999999998</v>
      </c>
      <c r="E5" s="121">
        <v>0.41299999999999998</v>
      </c>
      <c r="F5" s="121">
        <v>0.433</v>
      </c>
      <c r="G5" s="121">
        <v>0.39300000000000002</v>
      </c>
      <c r="H5" s="121">
        <v>0.433</v>
      </c>
      <c r="I5" s="126">
        <v>0.44092799999999999</v>
      </c>
      <c r="J5" s="121">
        <v>0.433</v>
      </c>
      <c r="K5" s="121">
        <v>0.433</v>
      </c>
      <c r="L5" s="121">
        <v>0.433</v>
      </c>
      <c r="M5" s="121">
        <v>0.496</v>
      </c>
      <c r="N5" s="121">
        <v>0.433</v>
      </c>
      <c r="O5" s="121">
        <v>0.47499999999999998</v>
      </c>
      <c r="P5" s="121">
        <v>0.433</v>
      </c>
      <c r="Q5" s="121">
        <v>0.433</v>
      </c>
    </row>
    <row r="6" spans="1:17" x14ac:dyDescent="0.2">
      <c r="A6" s="26" t="s">
        <v>97</v>
      </c>
      <c r="B6" s="121">
        <v>0.70599999999999996</v>
      </c>
      <c r="C6" s="121">
        <v>0.70599999999999996</v>
      </c>
      <c r="D6" s="121">
        <v>0.70599999999999996</v>
      </c>
      <c r="E6" s="121">
        <v>0.82599999999999996</v>
      </c>
      <c r="F6" s="121">
        <v>0.86599999999999999</v>
      </c>
      <c r="G6" s="121">
        <v>0.78600000000000003</v>
      </c>
      <c r="H6" s="121">
        <v>0.86599999999999999</v>
      </c>
      <c r="I6" s="126">
        <v>0.88185599999999997</v>
      </c>
      <c r="J6" s="121">
        <v>0.86599999999999999</v>
      </c>
      <c r="K6" s="121">
        <v>0.86599999999999999</v>
      </c>
      <c r="L6" s="121">
        <v>0.86599999999999999</v>
      </c>
      <c r="M6" s="121">
        <v>0.99199999999999999</v>
      </c>
      <c r="N6" s="121">
        <v>0.86599999999999999</v>
      </c>
      <c r="O6" s="121">
        <v>0.94299999999999995</v>
      </c>
      <c r="P6" s="121">
        <v>0.86599999999999999</v>
      </c>
      <c r="Q6" s="121">
        <v>0.86599999999999999</v>
      </c>
    </row>
    <row r="7" spans="1:17" x14ac:dyDescent="0.2">
      <c r="A7" s="26" t="s">
        <v>5</v>
      </c>
      <c r="B7" s="121">
        <v>0.192</v>
      </c>
      <c r="C7" s="121">
        <v>0.192</v>
      </c>
      <c r="D7" s="121">
        <v>0.192</v>
      </c>
      <c r="E7" s="121">
        <v>0.23200000000000001</v>
      </c>
      <c r="F7" s="121">
        <v>0.24199999999999999</v>
      </c>
      <c r="G7" s="121">
        <v>0.222</v>
      </c>
      <c r="H7" s="121">
        <v>0.24299999999999999</v>
      </c>
      <c r="I7" s="126">
        <v>0.21396000000000001</v>
      </c>
      <c r="J7" s="121">
        <v>0.24199999999999999</v>
      </c>
      <c r="K7" s="121">
        <v>0.27200000000000002</v>
      </c>
      <c r="L7" s="121">
        <v>0.27200000000000002</v>
      </c>
      <c r="M7" s="121">
        <v>0.29199999999999998</v>
      </c>
      <c r="N7" s="121">
        <v>0.24199999999999999</v>
      </c>
      <c r="O7" s="121">
        <v>0.28000000000000003</v>
      </c>
      <c r="P7" s="121">
        <v>0.24199999999999999</v>
      </c>
      <c r="Q7" s="121">
        <v>0.24199999999999999</v>
      </c>
    </row>
    <row r="8" spans="1:17" x14ac:dyDescent="0.2">
      <c r="A8" s="26" t="s">
        <v>6</v>
      </c>
      <c r="B8" s="121">
        <v>0.38300000000000001</v>
      </c>
      <c r="C8" s="121">
        <v>0.38300000000000001</v>
      </c>
      <c r="D8" s="121">
        <v>0.38300000000000001</v>
      </c>
      <c r="E8" s="121">
        <v>0.46300000000000002</v>
      </c>
      <c r="F8" s="121">
        <v>0.48299999999999998</v>
      </c>
      <c r="G8" s="121">
        <v>0.433</v>
      </c>
      <c r="H8" s="121">
        <v>0.47499999999999998</v>
      </c>
      <c r="I8" s="126">
        <v>0.42792000000000002</v>
      </c>
      <c r="J8" s="121">
        <v>0.48299999999999998</v>
      </c>
      <c r="K8" s="121">
        <v>0.54300000000000004</v>
      </c>
      <c r="L8" s="121">
        <v>0.54300000000000004</v>
      </c>
      <c r="M8" s="121">
        <v>0.58299999999999996</v>
      </c>
      <c r="N8" s="121">
        <v>0.48299999999999998</v>
      </c>
      <c r="O8" s="121">
        <v>0.56000000000000005</v>
      </c>
      <c r="P8" s="121">
        <v>0.48299999999999998</v>
      </c>
      <c r="Q8" s="121">
        <v>0.48299999999999998</v>
      </c>
    </row>
    <row r="9" spans="1:17" x14ac:dyDescent="0.2">
      <c r="A9" s="26" t="s">
        <v>7</v>
      </c>
      <c r="B9" s="121">
        <v>0.76500000000000001</v>
      </c>
      <c r="C9" s="121">
        <v>0.76500000000000001</v>
      </c>
      <c r="D9" s="121">
        <v>0.76500000000000001</v>
      </c>
      <c r="E9" s="121">
        <v>0.92500000000000004</v>
      </c>
      <c r="F9" s="121">
        <v>0.96499999999999997</v>
      </c>
      <c r="G9" s="121">
        <v>0.86499999999999999</v>
      </c>
      <c r="H9" s="121">
        <v>0.95299999999999996</v>
      </c>
      <c r="I9" s="126">
        <v>0.85584000000000005</v>
      </c>
      <c r="J9" s="121">
        <v>0.96499999999999997</v>
      </c>
      <c r="K9" s="121">
        <v>1.085</v>
      </c>
      <c r="L9" s="121">
        <v>1.085</v>
      </c>
      <c r="M9" s="121">
        <v>1.165</v>
      </c>
      <c r="N9" s="121">
        <v>0.96499999999999997</v>
      </c>
      <c r="O9" s="121">
        <v>1.89</v>
      </c>
      <c r="P9" s="121">
        <v>0.96499999999999997</v>
      </c>
      <c r="Q9" s="121">
        <v>0.96499999999999997</v>
      </c>
    </row>
    <row r="10" spans="1:17" x14ac:dyDescent="0.2">
      <c r="A10" s="26" t="s">
        <v>8</v>
      </c>
      <c r="B10" s="121">
        <v>1.5309999999999999</v>
      </c>
      <c r="C10" s="121">
        <v>1.5309999999999999</v>
      </c>
      <c r="D10" s="121">
        <v>1.5309999999999999</v>
      </c>
      <c r="E10" s="121">
        <v>1.851</v>
      </c>
      <c r="F10" s="121">
        <v>1.931</v>
      </c>
      <c r="G10" s="121">
        <v>1.7310000000000001</v>
      </c>
      <c r="H10" s="121">
        <v>1.9039999999999999</v>
      </c>
      <c r="I10" s="126">
        <v>1.7116800000000001</v>
      </c>
      <c r="J10" s="121">
        <v>1.931</v>
      </c>
      <c r="K10" s="121">
        <v>2.1709999999999998</v>
      </c>
      <c r="L10" s="121">
        <v>2.1709999999999998</v>
      </c>
      <c r="M10" s="121">
        <v>2.331</v>
      </c>
      <c r="N10" s="121">
        <v>1.931</v>
      </c>
      <c r="O10" s="121">
        <v>1.4550000000000001</v>
      </c>
      <c r="P10" s="121">
        <v>1.931</v>
      </c>
      <c r="Q10" s="121">
        <v>1.931</v>
      </c>
    </row>
    <row r="11" spans="1:17" x14ac:dyDescent="0.2">
      <c r="A11" s="26" t="s">
        <v>9</v>
      </c>
      <c r="B11" s="121">
        <v>2.944</v>
      </c>
      <c r="C11" s="121">
        <v>2.944</v>
      </c>
      <c r="D11" s="121">
        <v>2.944</v>
      </c>
      <c r="E11" s="121">
        <v>3.5840000000000001</v>
      </c>
      <c r="F11" s="121">
        <v>3.7440000000000002</v>
      </c>
      <c r="G11" s="121">
        <v>3.3439999999999999</v>
      </c>
      <c r="H11" s="121">
        <v>3.6619999999999999</v>
      </c>
      <c r="I11" s="126">
        <v>3.85128</v>
      </c>
      <c r="J11" s="121">
        <v>3.7440000000000002</v>
      </c>
      <c r="K11" s="121">
        <v>4.2240000000000002</v>
      </c>
      <c r="L11" s="121">
        <v>4.2240000000000002</v>
      </c>
      <c r="M11" s="121">
        <v>4.5439999999999996</v>
      </c>
      <c r="N11" s="121">
        <v>3.7440000000000002</v>
      </c>
      <c r="O11" s="121">
        <v>4.343</v>
      </c>
      <c r="P11" s="121">
        <v>3.7440000000000002</v>
      </c>
      <c r="Q11" s="121">
        <v>3.7440000000000002</v>
      </c>
    </row>
    <row r="12" spans="1:17" x14ac:dyDescent="0.2">
      <c r="A12" s="26" t="s">
        <v>10</v>
      </c>
      <c r="B12" s="121">
        <v>0.192</v>
      </c>
      <c r="C12" s="121">
        <v>0.192</v>
      </c>
      <c r="D12" s="121">
        <v>0.192</v>
      </c>
      <c r="E12" s="121">
        <v>0.23200000000000001</v>
      </c>
      <c r="F12" s="121">
        <v>0.28199999999999997</v>
      </c>
      <c r="G12" s="121">
        <v>0.222</v>
      </c>
      <c r="H12" s="121">
        <v>0.24099999999999999</v>
      </c>
      <c r="I12" s="126">
        <v>0.23603999999999997</v>
      </c>
      <c r="J12" s="121">
        <v>0.24199999999999999</v>
      </c>
      <c r="K12" s="121">
        <v>0.28199999999999997</v>
      </c>
      <c r="L12" s="121">
        <v>0.28199999999999997</v>
      </c>
      <c r="M12" s="121">
        <v>0.29199999999999998</v>
      </c>
      <c r="N12" s="121">
        <v>0.24199999999999999</v>
      </c>
      <c r="O12" s="121">
        <v>0.28000000000000003</v>
      </c>
      <c r="P12" s="121">
        <v>0.24199999999999999</v>
      </c>
      <c r="Q12" s="121">
        <v>0.24199999999999999</v>
      </c>
    </row>
    <row r="13" spans="1:17" x14ac:dyDescent="0.2">
      <c r="A13" s="26" t="s">
        <v>11</v>
      </c>
      <c r="B13" s="121">
        <v>0.38300000000000001</v>
      </c>
      <c r="C13" s="121">
        <v>0.38300000000000001</v>
      </c>
      <c r="D13" s="121">
        <v>0.38300000000000001</v>
      </c>
      <c r="E13" s="121">
        <v>0.46300000000000002</v>
      </c>
      <c r="F13" s="121">
        <v>0.56299999999999994</v>
      </c>
      <c r="G13" s="121">
        <v>0.433</v>
      </c>
      <c r="H13" s="121">
        <v>0.47099999999999997</v>
      </c>
      <c r="I13" s="126">
        <v>0.47207999999999994</v>
      </c>
      <c r="J13" s="121">
        <v>0.48299999999999998</v>
      </c>
      <c r="K13" s="121">
        <v>0.56299999999999994</v>
      </c>
      <c r="L13" s="121">
        <v>0.56299999999999994</v>
      </c>
      <c r="M13" s="121">
        <v>0.58299999999999996</v>
      </c>
      <c r="N13" s="121">
        <v>0.48299999999999998</v>
      </c>
      <c r="O13" s="121">
        <v>0.56000000000000005</v>
      </c>
      <c r="P13" s="121">
        <v>0.48299999999999998</v>
      </c>
      <c r="Q13" s="121">
        <v>0.48299999999999998</v>
      </c>
    </row>
    <row r="14" spans="1:17" x14ac:dyDescent="0.2">
      <c r="A14" s="26" t="s">
        <v>12</v>
      </c>
      <c r="B14" s="121">
        <v>0.76500000000000001</v>
      </c>
      <c r="C14" s="121">
        <v>0.76500000000000001</v>
      </c>
      <c r="D14" s="121">
        <v>0.76500000000000001</v>
      </c>
      <c r="E14" s="121">
        <v>0.92500000000000004</v>
      </c>
      <c r="F14" s="121">
        <v>1.125</v>
      </c>
      <c r="G14" s="121">
        <v>0.86499999999999999</v>
      </c>
      <c r="H14" s="121" t="s">
        <v>36</v>
      </c>
      <c r="I14" s="126">
        <v>0.94415999999999989</v>
      </c>
      <c r="J14" s="121">
        <v>0.96499999999999997</v>
      </c>
      <c r="K14" s="121">
        <v>1.125</v>
      </c>
      <c r="L14" s="121">
        <v>1.125</v>
      </c>
      <c r="M14" s="121">
        <v>1.165</v>
      </c>
      <c r="N14" s="121">
        <v>0.96499999999999997</v>
      </c>
      <c r="O14" s="121">
        <v>1.1180000000000001</v>
      </c>
      <c r="P14" s="121">
        <v>0.96499999999999997</v>
      </c>
      <c r="Q14" s="121">
        <v>0.96499999999999997</v>
      </c>
    </row>
    <row r="15" spans="1:17" x14ac:dyDescent="0.2">
      <c r="A15" s="26" t="s">
        <v>13</v>
      </c>
      <c r="B15" s="121">
        <v>1.5309999999999999</v>
      </c>
      <c r="C15" s="121">
        <v>1.5309999999999999</v>
      </c>
      <c r="D15" s="121">
        <v>1.5309999999999999</v>
      </c>
      <c r="E15" s="121">
        <v>1.851</v>
      </c>
      <c r="F15" s="121">
        <v>2.2509999999999999</v>
      </c>
      <c r="G15" s="121">
        <v>1.7310000000000001</v>
      </c>
      <c r="H15" s="121" t="s">
        <v>36</v>
      </c>
      <c r="I15" s="126">
        <v>1.8883199999999998</v>
      </c>
      <c r="J15" s="121">
        <v>1.931</v>
      </c>
      <c r="K15" s="121">
        <v>2.2509999999999999</v>
      </c>
      <c r="L15" s="121">
        <v>2.2509999999999999</v>
      </c>
      <c r="M15" s="121">
        <v>2.331</v>
      </c>
      <c r="N15" s="121">
        <v>1.931</v>
      </c>
      <c r="O15" s="121">
        <v>2.2280000000000002</v>
      </c>
      <c r="P15" s="121">
        <v>1.931</v>
      </c>
      <c r="Q15" s="121">
        <v>1.931</v>
      </c>
    </row>
    <row r="16" spans="1:17" x14ac:dyDescent="0.2">
      <c r="A16" s="26" t="s">
        <v>14</v>
      </c>
      <c r="B16" s="121">
        <v>3.0619999999999998</v>
      </c>
      <c r="C16" s="121">
        <v>3.0619999999999998</v>
      </c>
      <c r="D16" s="121">
        <v>3.0619999999999998</v>
      </c>
      <c r="E16" s="121">
        <v>3.702</v>
      </c>
      <c r="F16" s="121">
        <v>4.5019999999999998</v>
      </c>
      <c r="G16" s="121">
        <v>3.4620000000000002</v>
      </c>
      <c r="H16" s="121" t="s">
        <v>36</v>
      </c>
      <c r="I16" s="126">
        <v>3.7766399999999996</v>
      </c>
      <c r="J16" s="121">
        <v>3.8620000000000001</v>
      </c>
      <c r="K16" s="121">
        <v>4.5019999999999998</v>
      </c>
      <c r="L16" s="121">
        <v>4.5019999999999998</v>
      </c>
      <c r="M16" s="121">
        <v>4.6619999999999999</v>
      </c>
      <c r="N16" s="121">
        <v>3.8620000000000001</v>
      </c>
      <c r="O16" s="121">
        <v>4.4630000000000001</v>
      </c>
      <c r="P16" s="121">
        <v>3.8620000000000001</v>
      </c>
      <c r="Q16" s="121">
        <v>3.8620000000000001</v>
      </c>
    </row>
    <row r="17" spans="1:17" x14ac:dyDescent="0.2">
      <c r="A17" s="26" t="s">
        <v>49</v>
      </c>
      <c r="B17" s="121">
        <v>0.39200000000000002</v>
      </c>
      <c r="C17" s="121">
        <v>0.39200000000000002</v>
      </c>
      <c r="D17" s="121">
        <v>0.39200000000000002</v>
      </c>
      <c r="E17" s="121" t="s">
        <v>36</v>
      </c>
      <c r="F17" s="121">
        <v>0.55300000000000005</v>
      </c>
      <c r="G17" s="121">
        <v>0.44500000000000001</v>
      </c>
      <c r="H17" s="121">
        <v>0.47899999999999998</v>
      </c>
      <c r="I17" s="121" t="s">
        <v>36</v>
      </c>
      <c r="J17" s="121">
        <v>0.48199999999999998</v>
      </c>
      <c r="K17" s="121">
        <v>0.55300000000000005</v>
      </c>
      <c r="L17" s="121">
        <v>0.55300000000000005</v>
      </c>
      <c r="M17" s="121">
        <v>0.57199999999999995</v>
      </c>
      <c r="N17" s="121">
        <v>0.48199999999999998</v>
      </c>
      <c r="O17" s="121" t="s">
        <v>36</v>
      </c>
      <c r="P17" s="121" t="s">
        <v>36</v>
      </c>
      <c r="Q17" s="121" t="s">
        <v>36</v>
      </c>
    </row>
    <row r="18" spans="1:17" x14ac:dyDescent="0.2">
      <c r="A18" s="26" t="s">
        <v>50</v>
      </c>
      <c r="B18" s="121">
        <v>0.78300000000000003</v>
      </c>
      <c r="C18" s="121">
        <v>0.78300000000000003</v>
      </c>
      <c r="D18" s="121">
        <v>0.78300000000000003</v>
      </c>
      <c r="E18" s="121" t="s">
        <v>36</v>
      </c>
      <c r="F18" s="121">
        <v>1.1060000000000001</v>
      </c>
      <c r="G18" s="121">
        <v>0.88900000000000001</v>
      </c>
      <c r="H18" s="121">
        <v>0.95399999999999996</v>
      </c>
      <c r="I18" s="121" t="s">
        <v>36</v>
      </c>
      <c r="J18" s="121">
        <v>0.96299999999999997</v>
      </c>
      <c r="K18" s="121">
        <v>1.1060000000000001</v>
      </c>
      <c r="L18" s="121">
        <v>1.1060000000000001</v>
      </c>
      <c r="M18" s="121">
        <v>1.143</v>
      </c>
      <c r="N18" s="121">
        <v>0.96299999999999997</v>
      </c>
      <c r="O18" s="121" t="s">
        <v>36</v>
      </c>
      <c r="P18" s="121" t="s">
        <v>36</v>
      </c>
      <c r="Q18" s="121" t="s">
        <v>36</v>
      </c>
    </row>
    <row r="19" spans="1:17" x14ac:dyDescent="0.2">
      <c r="A19" s="26" t="s">
        <v>51</v>
      </c>
      <c r="B19" s="121">
        <v>1.5649999999999999</v>
      </c>
      <c r="C19" s="121">
        <v>1.5649999999999999</v>
      </c>
      <c r="D19" s="121">
        <v>1.5649999999999999</v>
      </c>
      <c r="E19" s="121" t="s">
        <v>36</v>
      </c>
      <c r="F19" s="121">
        <v>2.214</v>
      </c>
      <c r="G19" s="121">
        <v>1.7769999999999999</v>
      </c>
      <c r="H19" s="121">
        <v>1.9079999999999999</v>
      </c>
      <c r="I19" s="121" t="s">
        <v>36</v>
      </c>
      <c r="J19" s="121">
        <v>1.925</v>
      </c>
      <c r="K19" s="121">
        <v>2.214</v>
      </c>
      <c r="L19" s="121">
        <v>2.214</v>
      </c>
      <c r="M19" s="121">
        <v>2.2850000000000001</v>
      </c>
      <c r="N19" s="121">
        <v>1.925</v>
      </c>
      <c r="O19" s="121" t="s">
        <v>36</v>
      </c>
      <c r="P19" s="121" t="s">
        <v>36</v>
      </c>
      <c r="Q19" s="121" t="s">
        <v>36</v>
      </c>
    </row>
    <row r="20" spans="1:17" x14ac:dyDescent="0.2">
      <c r="A20" s="26" t="s">
        <v>52</v>
      </c>
      <c r="B20" s="121">
        <v>2.3479999999999999</v>
      </c>
      <c r="C20" s="121">
        <v>2.3479999999999999</v>
      </c>
      <c r="D20" s="121">
        <v>2.3479999999999999</v>
      </c>
      <c r="E20" s="121" t="s">
        <v>36</v>
      </c>
      <c r="F20" s="121">
        <v>3.32</v>
      </c>
      <c r="G20" s="121">
        <v>2.6659999999999999</v>
      </c>
      <c r="H20" s="121">
        <v>2.8610000000000002</v>
      </c>
      <c r="I20" s="121" t="s">
        <v>36</v>
      </c>
      <c r="J20" s="121">
        <v>2.8879999999999999</v>
      </c>
      <c r="K20" s="121">
        <v>3.32</v>
      </c>
      <c r="L20" s="121">
        <v>3.32</v>
      </c>
      <c r="M20" s="121">
        <v>3.4279999999999999</v>
      </c>
      <c r="N20" s="121">
        <v>2.8879999999999999</v>
      </c>
      <c r="O20" s="121" t="s">
        <v>36</v>
      </c>
      <c r="P20" s="121" t="s">
        <v>36</v>
      </c>
      <c r="Q20" s="121" t="s">
        <v>36</v>
      </c>
    </row>
    <row r="21" spans="1:17" x14ac:dyDescent="0.2">
      <c r="A21" s="26" t="s">
        <v>53</v>
      </c>
      <c r="B21" s="121">
        <v>4.6970000000000001</v>
      </c>
      <c r="C21" s="121">
        <v>4.6970000000000001</v>
      </c>
      <c r="D21" s="121">
        <v>4.6970000000000001</v>
      </c>
      <c r="E21" s="121" t="s">
        <v>36</v>
      </c>
      <c r="F21" s="121">
        <v>6.64</v>
      </c>
      <c r="G21" s="121">
        <v>5.3330000000000002</v>
      </c>
      <c r="H21" s="121">
        <v>5.7229999999999999</v>
      </c>
      <c r="I21" s="121" t="s">
        <v>36</v>
      </c>
      <c r="J21" s="121">
        <v>5.7770000000000001</v>
      </c>
      <c r="K21" s="121">
        <v>6.64</v>
      </c>
      <c r="L21" s="121">
        <v>6.64</v>
      </c>
      <c r="M21" s="121">
        <v>6.8570000000000002</v>
      </c>
      <c r="N21" s="121">
        <v>5.7770000000000001</v>
      </c>
      <c r="O21" s="121" t="s">
        <v>36</v>
      </c>
      <c r="P21" s="121" t="s">
        <v>36</v>
      </c>
      <c r="Q21" s="121" t="s">
        <v>36</v>
      </c>
    </row>
    <row r="22" spans="1:17" x14ac:dyDescent="0.2">
      <c r="A22" s="26" t="s">
        <v>54</v>
      </c>
      <c r="B22" s="121">
        <v>9.3919999999999995</v>
      </c>
      <c r="C22" s="121">
        <v>9.3919999999999995</v>
      </c>
      <c r="D22" s="121">
        <v>9.3919999999999995</v>
      </c>
      <c r="E22" s="121" t="s">
        <v>36</v>
      </c>
      <c r="F22" s="121">
        <v>13.281000000000001</v>
      </c>
      <c r="G22" s="121">
        <v>10.664</v>
      </c>
      <c r="H22" s="121">
        <v>11.443</v>
      </c>
      <c r="I22" s="121" t="s">
        <v>36</v>
      </c>
      <c r="J22" s="121">
        <v>11.552</v>
      </c>
      <c r="K22" s="121">
        <v>13.281000000000001</v>
      </c>
      <c r="L22" s="121">
        <v>13.281000000000001</v>
      </c>
      <c r="M22" s="121">
        <v>13.712</v>
      </c>
      <c r="N22" s="121">
        <v>11.552</v>
      </c>
      <c r="O22" s="121" t="s">
        <v>36</v>
      </c>
      <c r="P22" s="121" t="s">
        <v>36</v>
      </c>
      <c r="Q22" s="121" t="s">
        <v>36</v>
      </c>
    </row>
    <row r="23" spans="1:17" x14ac:dyDescent="0.2">
      <c r="A23" s="26" t="s">
        <v>76</v>
      </c>
      <c r="B23" s="121">
        <v>0.88300000000000001</v>
      </c>
      <c r="C23" s="121">
        <v>0.88300000000000001</v>
      </c>
      <c r="D23" s="121">
        <v>0.88300000000000001</v>
      </c>
      <c r="E23" s="121">
        <v>1.0329999999999999</v>
      </c>
      <c r="F23" s="121">
        <v>1.073</v>
      </c>
      <c r="G23" s="121">
        <v>0.97299999999999998</v>
      </c>
      <c r="H23" s="121">
        <v>1.1140000000000001</v>
      </c>
      <c r="I23" s="126">
        <v>1.0361</v>
      </c>
      <c r="J23" s="121">
        <v>1.143</v>
      </c>
      <c r="K23" s="121">
        <v>1.1830000000000001</v>
      </c>
      <c r="L23" s="121">
        <v>1.1830000000000001</v>
      </c>
      <c r="M23" s="121">
        <v>1.103</v>
      </c>
      <c r="N23" s="121">
        <v>1.0529999999999999</v>
      </c>
      <c r="O23" s="121">
        <v>1.24</v>
      </c>
      <c r="P23" s="121">
        <v>1.075</v>
      </c>
      <c r="Q23" s="121">
        <v>1.075</v>
      </c>
    </row>
    <row r="24" spans="1:17" x14ac:dyDescent="0.2">
      <c r="A24" s="26" t="s">
        <v>77</v>
      </c>
      <c r="B24" s="121">
        <v>1.3440000000000001</v>
      </c>
      <c r="C24" s="121">
        <v>1.3440000000000001</v>
      </c>
      <c r="D24" s="121">
        <v>1.3440000000000001</v>
      </c>
      <c r="E24" s="121">
        <v>1.575</v>
      </c>
      <c r="F24" s="121">
        <v>1.635</v>
      </c>
      <c r="G24" s="121">
        <v>1.4750000000000001</v>
      </c>
      <c r="H24" s="121">
        <v>1.647</v>
      </c>
      <c r="I24" s="126">
        <v>1.51762</v>
      </c>
      <c r="J24" s="121">
        <v>1.7549999999999999</v>
      </c>
      <c r="K24" s="121">
        <v>1.8049999999999999</v>
      </c>
      <c r="L24" s="121">
        <v>1.8049999999999999</v>
      </c>
      <c r="M24" s="121">
        <v>1.6950000000000001</v>
      </c>
      <c r="N24" s="121">
        <v>1.615</v>
      </c>
      <c r="O24" s="121">
        <v>1.9179999999999999</v>
      </c>
      <c r="P24" s="121">
        <v>1.649</v>
      </c>
      <c r="Q24" s="121">
        <v>1.649</v>
      </c>
    </row>
    <row r="25" spans="1:17" x14ac:dyDescent="0.2">
      <c r="A25" s="26" t="s">
        <v>78</v>
      </c>
      <c r="B25" s="121">
        <v>2.2629999999999999</v>
      </c>
      <c r="C25" s="121">
        <v>2.2629999999999999</v>
      </c>
      <c r="D25" s="121">
        <v>2.2629999999999999</v>
      </c>
      <c r="E25" s="121">
        <v>2.6709999999999998</v>
      </c>
      <c r="F25" s="121">
        <v>2.7709999999999999</v>
      </c>
      <c r="G25" s="121">
        <v>2.5009999999999999</v>
      </c>
      <c r="H25" s="121">
        <v>2.7309999999999999</v>
      </c>
      <c r="I25" s="126">
        <v>2.48224</v>
      </c>
      <c r="J25" s="121">
        <v>2.9710000000000001</v>
      </c>
      <c r="K25" s="121">
        <v>3.0710000000000002</v>
      </c>
      <c r="L25" s="121">
        <v>3.0710000000000002</v>
      </c>
      <c r="M25" s="121">
        <v>2.871</v>
      </c>
      <c r="N25" s="121">
        <v>2.7309999999999999</v>
      </c>
      <c r="O25" s="121">
        <v>3.2450000000000001</v>
      </c>
      <c r="P25" s="121">
        <v>2.7909999999999999</v>
      </c>
      <c r="Q25" s="121">
        <v>2.7909999999999999</v>
      </c>
    </row>
    <row r="26" spans="1:17" x14ac:dyDescent="0.2">
      <c r="A26" s="26" t="s">
        <v>79</v>
      </c>
      <c r="B26" s="121">
        <v>4.2</v>
      </c>
      <c r="C26" s="121">
        <v>4.2</v>
      </c>
      <c r="D26" s="121">
        <v>4.2</v>
      </c>
      <c r="E26" s="121">
        <v>4.9720000000000004</v>
      </c>
      <c r="F26" s="121">
        <v>5.1520000000000001</v>
      </c>
      <c r="G26" s="121">
        <v>4.6420000000000003</v>
      </c>
      <c r="H26" s="121">
        <v>4.9859999999999998</v>
      </c>
      <c r="I26" s="126">
        <v>4.5347200000000001</v>
      </c>
      <c r="J26" s="121">
        <v>5.532</v>
      </c>
      <c r="K26" s="121">
        <v>5.7220000000000004</v>
      </c>
      <c r="L26" s="121">
        <v>5.7220000000000004</v>
      </c>
      <c r="M26" s="121">
        <v>5.3419999999999996</v>
      </c>
      <c r="N26" s="121">
        <v>5.0720000000000001</v>
      </c>
      <c r="O26" s="121">
        <v>6.0529999999999999</v>
      </c>
      <c r="P26" s="121">
        <v>5.1920000000000002</v>
      </c>
      <c r="Q26" s="121">
        <v>5.1920000000000002</v>
      </c>
    </row>
    <row r="27" spans="1:17" x14ac:dyDescent="0.2">
      <c r="A27" s="26" t="s">
        <v>80</v>
      </c>
      <c r="B27" s="121">
        <v>7.2119999999999997</v>
      </c>
      <c r="C27" s="121">
        <v>7.2119999999999997</v>
      </c>
      <c r="D27" s="121">
        <v>7.2119999999999997</v>
      </c>
      <c r="E27" s="121">
        <v>8.5020000000000007</v>
      </c>
      <c r="F27" s="121">
        <v>8.8119999999999994</v>
      </c>
      <c r="G27" s="121">
        <v>7.952</v>
      </c>
      <c r="H27" s="121">
        <v>8.7710000000000008</v>
      </c>
      <c r="I27" s="126">
        <v>7.9997199999999999</v>
      </c>
      <c r="J27" s="121">
        <v>9.4420000000000002</v>
      </c>
      <c r="K27" s="121">
        <v>9.7620000000000005</v>
      </c>
      <c r="L27" s="121">
        <v>9.7620000000000005</v>
      </c>
      <c r="M27" s="121">
        <v>9.1319999999999997</v>
      </c>
      <c r="N27" s="121">
        <v>8.6820000000000004</v>
      </c>
      <c r="O27" s="121">
        <v>10.318</v>
      </c>
      <c r="P27" s="121">
        <v>8.8719999999999999</v>
      </c>
      <c r="Q27" s="121">
        <v>8.8719999999999999</v>
      </c>
    </row>
    <row r="28" spans="1:17" x14ac:dyDescent="0.2">
      <c r="A28" s="26" t="s">
        <v>81</v>
      </c>
      <c r="B28" s="121">
        <v>8.4009999999999998</v>
      </c>
      <c r="C28" s="121">
        <v>8.4009999999999998</v>
      </c>
      <c r="D28" s="121">
        <v>8.4009999999999998</v>
      </c>
      <c r="E28" s="121">
        <v>9.9440000000000008</v>
      </c>
      <c r="F28" s="121">
        <v>10.314</v>
      </c>
      <c r="G28" s="121">
        <v>9.2840000000000007</v>
      </c>
      <c r="H28" s="121">
        <v>10.170999999999999</v>
      </c>
      <c r="I28" s="126">
        <v>9.0694400000000002</v>
      </c>
      <c r="J28" s="121">
        <v>11.064</v>
      </c>
      <c r="K28" s="121">
        <v>11.444000000000001</v>
      </c>
      <c r="L28" s="121">
        <v>11.444000000000001</v>
      </c>
      <c r="M28" s="121">
        <v>10.683999999999999</v>
      </c>
      <c r="N28" s="121">
        <v>10.154</v>
      </c>
      <c r="O28" s="121">
        <v>12.105</v>
      </c>
      <c r="P28" s="121">
        <v>10.384</v>
      </c>
      <c r="Q28" s="121">
        <v>10.384</v>
      </c>
    </row>
    <row r="29" spans="1:17" x14ac:dyDescent="0.2">
      <c r="A29" s="26" t="s">
        <v>102</v>
      </c>
      <c r="B29" s="121">
        <v>1.56</v>
      </c>
      <c r="C29" s="121">
        <v>1.56</v>
      </c>
      <c r="D29" s="121" t="s">
        <v>36</v>
      </c>
      <c r="E29" s="121">
        <v>1.78</v>
      </c>
      <c r="F29" s="121">
        <v>1.968</v>
      </c>
      <c r="G29" s="121">
        <v>1.728</v>
      </c>
      <c r="H29" s="121">
        <v>1.94</v>
      </c>
      <c r="I29" s="121" t="s">
        <v>36</v>
      </c>
      <c r="J29" s="121">
        <v>2.2000000000000002</v>
      </c>
      <c r="K29" s="121">
        <v>2.2200000000000002</v>
      </c>
      <c r="L29" s="121" t="s">
        <v>36</v>
      </c>
      <c r="M29" s="121" t="s">
        <v>36</v>
      </c>
      <c r="N29" s="121" t="s">
        <v>36</v>
      </c>
      <c r="O29" s="121">
        <v>2.5379999999999998</v>
      </c>
      <c r="P29" s="121" t="s">
        <v>36</v>
      </c>
      <c r="Q29" s="121" t="s">
        <v>36</v>
      </c>
    </row>
    <row r="30" spans="1:17" x14ac:dyDescent="0.2">
      <c r="A30" s="26" t="s">
        <v>103</v>
      </c>
      <c r="B30" s="121">
        <v>2.0579999999999998</v>
      </c>
      <c r="C30" s="121">
        <v>2.0579999999999998</v>
      </c>
      <c r="D30" s="121" t="s">
        <v>36</v>
      </c>
      <c r="E30" s="121">
        <v>2.3879999999999999</v>
      </c>
      <c r="F30" s="121">
        <v>2.758</v>
      </c>
      <c r="G30" s="121">
        <v>2.2480000000000002</v>
      </c>
      <c r="H30" s="121">
        <v>2.4580000000000002</v>
      </c>
      <c r="I30" s="121" t="s">
        <v>36</v>
      </c>
      <c r="J30" s="121">
        <v>2.8679999999999999</v>
      </c>
      <c r="K30" s="121">
        <v>2.9580000000000002</v>
      </c>
      <c r="L30" s="121" t="s">
        <v>36</v>
      </c>
      <c r="M30" s="121" t="s">
        <v>36</v>
      </c>
      <c r="N30" s="121" t="s">
        <v>36</v>
      </c>
      <c r="O30" s="121">
        <v>3.548</v>
      </c>
      <c r="P30" s="121" t="s">
        <v>36</v>
      </c>
      <c r="Q30" s="121" t="s">
        <v>36</v>
      </c>
    </row>
    <row r="31" spans="1:17" x14ac:dyDescent="0.2">
      <c r="A31" s="26" t="s">
        <v>104</v>
      </c>
      <c r="B31" s="121">
        <v>2.9449999999999998</v>
      </c>
      <c r="C31" s="121">
        <v>2.9449999999999998</v>
      </c>
      <c r="D31" s="121" t="s">
        <v>36</v>
      </c>
      <c r="E31" s="121">
        <v>4.085</v>
      </c>
      <c r="F31" s="121">
        <v>4.7149999999999999</v>
      </c>
      <c r="G31" s="121">
        <v>3.2480000000000002</v>
      </c>
      <c r="H31" s="121">
        <v>3.4750000000000001</v>
      </c>
      <c r="I31" s="121" t="s">
        <v>36</v>
      </c>
      <c r="J31" s="121">
        <v>4.7779999999999996</v>
      </c>
      <c r="K31" s="121">
        <v>4.9880000000000004</v>
      </c>
      <c r="L31" s="121" t="s">
        <v>36</v>
      </c>
      <c r="M31" s="121" t="s">
        <v>36</v>
      </c>
      <c r="N31" s="121" t="s">
        <v>36</v>
      </c>
      <c r="O31" s="121">
        <v>5.5049999999999999</v>
      </c>
      <c r="P31" s="121" t="s">
        <v>36</v>
      </c>
      <c r="Q31" s="121" t="s">
        <v>36</v>
      </c>
    </row>
    <row r="32" spans="1:17" x14ac:dyDescent="0.2">
      <c r="A32" s="26" t="s">
        <v>105</v>
      </c>
      <c r="B32" s="121">
        <v>5.4930000000000003</v>
      </c>
      <c r="C32" s="121">
        <v>5.4930000000000003</v>
      </c>
      <c r="D32" s="121" t="s">
        <v>36</v>
      </c>
      <c r="E32" s="121">
        <v>7.2149999999999999</v>
      </c>
      <c r="F32" s="121">
        <v>8.8030000000000008</v>
      </c>
      <c r="G32" s="121">
        <v>6.0350000000000001</v>
      </c>
      <c r="H32" s="121">
        <v>6.2930000000000001</v>
      </c>
      <c r="I32" s="121" t="s">
        <v>36</v>
      </c>
      <c r="J32" s="121">
        <v>7.3630000000000004</v>
      </c>
      <c r="K32" s="121">
        <v>7.8630000000000004</v>
      </c>
      <c r="L32" s="121" t="s">
        <v>36</v>
      </c>
      <c r="M32" s="121" t="s">
        <v>36</v>
      </c>
      <c r="N32" s="121" t="s">
        <v>36</v>
      </c>
      <c r="O32" s="121">
        <v>9.0229999999999997</v>
      </c>
      <c r="P32" s="121" t="s">
        <v>36</v>
      </c>
      <c r="Q32" s="121" t="s">
        <v>36</v>
      </c>
    </row>
    <row r="33" spans="1:17" x14ac:dyDescent="0.2">
      <c r="A33" s="26" t="s">
        <v>106</v>
      </c>
      <c r="B33" s="121">
        <v>9.6999999999999993</v>
      </c>
      <c r="C33" s="121">
        <v>9.6999999999999993</v>
      </c>
      <c r="D33" s="121" t="s">
        <v>36</v>
      </c>
      <c r="E33" s="121">
        <v>13.85</v>
      </c>
      <c r="F33" s="121">
        <v>14.43</v>
      </c>
      <c r="G33" s="121">
        <v>10.63</v>
      </c>
      <c r="H33" s="121">
        <v>11.86</v>
      </c>
      <c r="I33" s="121" t="s">
        <v>36</v>
      </c>
      <c r="J33" s="121">
        <v>15.51</v>
      </c>
      <c r="K33" s="121">
        <v>13.108000000000001</v>
      </c>
      <c r="L33" s="121" t="s">
        <v>36</v>
      </c>
      <c r="M33" s="121" t="s">
        <v>36</v>
      </c>
      <c r="N33" s="121" t="s">
        <v>36</v>
      </c>
      <c r="O33" s="121">
        <v>16.158000000000001</v>
      </c>
      <c r="P33" s="121" t="s">
        <v>36</v>
      </c>
      <c r="Q33" s="121" t="s">
        <v>36</v>
      </c>
    </row>
    <row r="34" spans="1:17" x14ac:dyDescent="0.2">
      <c r="A34" s="26" t="s">
        <v>107</v>
      </c>
      <c r="B34" s="121">
        <v>8.4049999999999994</v>
      </c>
      <c r="C34" s="121">
        <v>8.4049999999999994</v>
      </c>
      <c r="D34" s="121" t="s">
        <v>36</v>
      </c>
      <c r="E34" s="121">
        <v>9.9450000000000003</v>
      </c>
      <c r="F34" s="121">
        <v>11.295</v>
      </c>
      <c r="G34" s="121">
        <v>9.2850000000000001</v>
      </c>
      <c r="H34" s="121">
        <v>10.167999999999999</v>
      </c>
      <c r="I34" s="121" t="s">
        <v>36</v>
      </c>
      <c r="J34" s="121">
        <v>11.065</v>
      </c>
      <c r="K34" s="121">
        <v>11.445</v>
      </c>
      <c r="L34" s="121" t="s">
        <v>36</v>
      </c>
      <c r="M34" s="121" t="s">
        <v>36</v>
      </c>
      <c r="N34" s="121" t="s">
        <v>36</v>
      </c>
      <c r="O34" s="121">
        <v>12.605</v>
      </c>
      <c r="P34" s="121" t="s">
        <v>36</v>
      </c>
      <c r="Q34" s="121" t="s">
        <v>36</v>
      </c>
    </row>
    <row r="35" spans="1:17" x14ac:dyDescent="0.2">
      <c r="A35" s="26" t="s">
        <v>108</v>
      </c>
      <c r="B35" s="121">
        <v>15.398</v>
      </c>
      <c r="C35" s="121">
        <v>15.398</v>
      </c>
      <c r="D35" s="121" t="s">
        <v>36</v>
      </c>
      <c r="E35" s="121">
        <v>16.7</v>
      </c>
      <c r="F35" s="121">
        <v>18.358000000000001</v>
      </c>
      <c r="G35" s="121">
        <v>16.77</v>
      </c>
      <c r="H35" s="121">
        <v>18.577999999999999</v>
      </c>
      <c r="I35" s="121" t="s">
        <v>36</v>
      </c>
      <c r="J35" s="121">
        <v>20.718</v>
      </c>
      <c r="K35" s="121">
        <v>20.718</v>
      </c>
      <c r="L35" s="121" t="s">
        <v>36</v>
      </c>
      <c r="M35" s="121" t="s">
        <v>36</v>
      </c>
      <c r="N35" s="121" t="s">
        <v>36</v>
      </c>
      <c r="O35" s="121">
        <v>22.808</v>
      </c>
      <c r="P35" s="121" t="s">
        <v>36</v>
      </c>
      <c r="Q35" s="121" t="s">
        <v>36</v>
      </c>
    </row>
    <row r="36" spans="1:17" x14ac:dyDescent="0.2">
      <c r="A36" s="26" t="s">
        <v>124</v>
      </c>
      <c r="B36" s="121">
        <v>1.2756240000000001</v>
      </c>
      <c r="C36" s="121">
        <v>1.2756240000000001</v>
      </c>
      <c r="D36" s="121">
        <v>1.2756240000000001</v>
      </c>
      <c r="E36" s="121">
        <v>1.409268</v>
      </c>
      <c r="F36" s="121">
        <v>1.5790319999999998</v>
      </c>
      <c r="G36" s="121" t="s">
        <v>36</v>
      </c>
      <c r="H36" s="121">
        <v>1.6019080000000001</v>
      </c>
      <c r="I36" s="121">
        <v>1.6019080000000001</v>
      </c>
      <c r="J36" s="121">
        <v>1.8210359999999999</v>
      </c>
      <c r="K36" s="121">
        <v>1.518832</v>
      </c>
      <c r="L36" s="121" t="s">
        <v>36</v>
      </c>
      <c r="M36" s="121">
        <v>1.639232</v>
      </c>
      <c r="N36" s="121">
        <v>1.5537479999999999</v>
      </c>
      <c r="O36" s="121">
        <v>2.12324</v>
      </c>
      <c r="P36" s="121">
        <v>1.591072</v>
      </c>
      <c r="Q36" s="121">
        <v>1.591072</v>
      </c>
    </row>
    <row r="37" spans="1:17" x14ac:dyDescent="0.2">
      <c r="A37" s="26" t="s">
        <v>125</v>
      </c>
      <c r="B37" s="121">
        <v>1.600088</v>
      </c>
      <c r="C37" s="121">
        <v>1.600088</v>
      </c>
      <c r="D37" s="121">
        <v>1.600088</v>
      </c>
      <c r="E37" s="121">
        <v>1.7624323499999999</v>
      </c>
      <c r="F37" s="121">
        <v>1.9686474500000002</v>
      </c>
      <c r="G37" s="121" t="s">
        <v>36</v>
      </c>
      <c r="H37" s="121">
        <v>1.9964297499999999</v>
      </c>
      <c r="I37" s="121">
        <v>1.9964297499999999</v>
      </c>
      <c r="J37" s="121">
        <v>2.2626040500000002</v>
      </c>
      <c r="K37" s="121">
        <v>1.8955195</v>
      </c>
      <c r="L37" s="121" t="s">
        <v>36</v>
      </c>
      <c r="M37" s="121">
        <v>2.0417603500000001</v>
      </c>
      <c r="N37" s="121">
        <v>1.9379303999999999</v>
      </c>
      <c r="O37" s="121">
        <v>2.6297036499999997</v>
      </c>
      <c r="P37" s="121">
        <v>1.9832609999999999</v>
      </c>
      <c r="Q37" s="121">
        <v>1.9832609999999999</v>
      </c>
    </row>
    <row r="38" spans="1:17" x14ac:dyDescent="0.2">
      <c r="A38" s="26" t="s">
        <v>126</v>
      </c>
      <c r="B38" s="121">
        <v>2.2490160000000001</v>
      </c>
      <c r="C38" s="121">
        <v>2.2490160000000001</v>
      </c>
      <c r="D38" s="121">
        <v>2.2490160000000001</v>
      </c>
      <c r="E38" s="121">
        <v>2.4687460000000003</v>
      </c>
      <c r="F38" s="121">
        <v>2.7478633000000001</v>
      </c>
      <c r="G38" s="121" t="s">
        <v>36</v>
      </c>
      <c r="H38" s="121">
        <v>2.7854732499999999</v>
      </c>
      <c r="I38" s="121">
        <v>2.7854732499999999</v>
      </c>
      <c r="J38" s="121">
        <v>3.14574015</v>
      </c>
      <c r="K38" s="121">
        <v>2.6488794499999999</v>
      </c>
      <c r="L38" s="121" t="s">
        <v>36</v>
      </c>
      <c r="M38" s="121">
        <v>2.8468321000000003</v>
      </c>
      <c r="N38" s="121">
        <v>2.7062952</v>
      </c>
      <c r="O38" s="121">
        <v>3.6426159</v>
      </c>
      <c r="P38" s="121">
        <v>2.76765405</v>
      </c>
      <c r="Q38" s="121">
        <v>2.76765405</v>
      </c>
    </row>
    <row r="39" spans="1:17" x14ac:dyDescent="0.2">
      <c r="A39" s="26" t="s">
        <v>127</v>
      </c>
      <c r="B39" s="121">
        <v>3.5468720000000005</v>
      </c>
      <c r="C39" s="121">
        <v>3.5468720000000005</v>
      </c>
      <c r="D39" s="121">
        <v>3.5468720000000005</v>
      </c>
      <c r="E39" s="121">
        <v>3.8813733000000004</v>
      </c>
      <c r="F39" s="121">
        <v>4.3062950000000004</v>
      </c>
      <c r="G39" s="121" t="s">
        <v>36</v>
      </c>
      <c r="H39" s="121">
        <v>4.3635602499999999</v>
      </c>
      <c r="I39" s="121">
        <v>4.3635602499999999</v>
      </c>
      <c r="J39" s="121">
        <v>4.9120273999999995</v>
      </c>
      <c r="K39" s="121">
        <v>4.1556144000000002</v>
      </c>
      <c r="L39" s="121" t="s">
        <v>36</v>
      </c>
      <c r="M39" s="121">
        <v>4.4569755999999998</v>
      </c>
      <c r="N39" s="121">
        <v>4.2430097500000006</v>
      </c>
      <c r="O39" s="121">
        <v>5.6684404000000006</v>
      </c>
      <c r="P39" s="121">
        <v>4.3364401499999996</v>
      </c>
      <c r="Q39" s="121">
        <v>4.3364401499999996</v>
      </c>
    </row>
    <row r="40" spans="1:17" x14ac:dyDescent="0.2">
      <c r="A40" s="26" t="s">
        <v>128</v>
      </c>
      <c r="B40" s="121">
        <v>7.6982080000000002</v>
      </c>
      <c r="C40" s="121">
        <v>7.6982080000000002</v>
      </c>
      <c r="D40" s="121">
        <v>7.6982080000000002</v>
      </c>
      <c r="E40" s="121">
        <v>8.462341649999999</v>
      </c>
      <c r="F40" s="121">
        <v>9.4330064500000006</v>
      </c>
      <c r="G40" s="121" t="s">
        <v>36</v>
      </c>
      <c r="H40" s="121">
        <v>9.5638059999999996</v>
      </c>
      <c r="I40" s="121">
        <v>9.5638059999999996</v>
      </c>
      <c r="J40" s="121">
        <v>10.816703449999999</v>
      </c>
      <c r="K40" s="121">
        <v>9.0887978999999994</v>
      </c>
      <c r="L40" s="121" t="s">
        <v>36</v>
      </c>
      <c r="M40" s="121">
        <v>9.77719995</v>
      </c>
      <c r="N40" s="121">
        <v>9.288436149999999</v>
      </c>
      <c r="O40" s="121">
        <v>12.544624049999999</v>
      </c>
      <c r="P40" s="121">
        <v>9.5018451499999994</v>
      </c>
      <c r="Q40" s="121">
        <v>9.5018451499999994</v>
      </c>
    </row>
    <row r="41" spans="1:17" x14ac:dyDescent="0.2">
      <c r="A41" s="26" t="s">
        <v>129</v>
      </c>
      <c r="B41" s="121">
        <v>6.1425840000000003</v>
      </c>
      <c r="C41" s="121">
        <v>6.1425840000000003</v>
      </c>
      <c r="D41" s="121">
        <v>6.1425840000000003</v>
      </c>
      <c r="E41" s="121">
        <v>6.706658</v>
      </c>
      <c r="F41" s="121">
        <v>7.4231734500000002</v>
      </c>
      <c r="G41" s="121" t="s">
        <v>36</v>
      </c>
      <c r="H41" s="121">
        <v>7.5197191999999999</v>
      </c>
      <c r="I41" s="121">
        <v>7.5197191999999999</v>
      </c>
      <c r="J41" s="121">
        <v>8.4445868500000003</v>
      </c>
      <c r="K41" s="121">
        <v>7.1690842999999997</v>
      </c>
      <c r="L41" s="121" t="s">
        <v>36</v>
      </c>
      <c r="M41" s="121">
        <v>7.6772626000000006</v>
      </c>
      <c r="N41" s="121">
        <v>7.3164539</v>
      </c>
      <c r="O41" s="121">
        <v>9.7200893999999991</v>
      </c>
      <c r="P41" s="121">
        <v>7.4739822500000006</v>
      </c>
      <c r="Q41" s="121">
        <v>7.4739822500000006</v>
      </c>
    </row>
    <row r="42" spans="1:17" x14ac:dyDescent="0.2">
      <c r="A42" s="26" t="s">
        <v>130</v>
      </c>
      <c r="B42" s="121">
        <v>11.591776000000001</v>
      </c>
      <c r="C42" s="121">
        <v>11.591776000000001</v>
      </c>
      <c r="D42" s="121">
        <v>11.591776000000001</v>
      </c>
      <c r="E42" s="121">
        <v>12.700253650000001</v>
      </c>
      <c r="F42" s="121">
        <v>14.1083166</v>
      </c>
      <c r="G42" s="121" t="s">
        <v>36</v>
      </c>
      <c r="H42" s="121">
        <v>14.29805195</v>
      </c>
      <c r="I42" s="121">
        <v>14.29805195</v>
      </c>
      <c r="J42" s="121">
        <v>16.115550150000001</v>
      </c>
      <c r="K42" s="121">
        <v>13.609002749999998</v>
      </c>
      <c r="L42" s="121" t="s">
        <v>36</v>
      </c>
      <c r="M42" s="121">
        <v>14.607630450000002</v>
      </c>
      <c r="N42" s="121">
        <v>13.898594849999999</v>
      </c>
      <c r="O42" s="121">
        <v>18.622097549999999</v>
      </c>
      <c r="P42" s="121">
        <v>14.208173349999999</v>
      </c>
      <c r="Q42" s="121">
        <v>14.208173349999999</v>
      </c>
    </row>
    <row r="43" spans="1:17" x14ac:dyDescent="0.2">
      <c r="A43" s="26" t="s">
        <v>131</v>
      </c>
      <c r="B43" s="121">
        <v>2.5740959999999999</v>
      </c>
      <c r="C43" s="121">
        <v>2.5740959999999999</v>
      </c>
      <c r="D43" s="121">
        <v>2.5740959999999999</v>
      </c>
      <c r="E43" s="121">
        <v>2.8296450000000002</v>
      </c>
      <c r="F43" s="121">
        <v>3.1544240000000001</v>
      </c>
      <c r="G43" s="121" t="s">
        <v>36</v>
      </c>
      <c r="H43" s="121">
        <v>3.1982195</v>
      </c>
      <c r="I43" s="121">
        <v>3.1982195</v>
      </c>
      <c r="J43" s="121">
        <v>3.6172114999999998</v>
      </c>
      <c r="K43" s="121">
        <v>3.0392915</v>
      </c>
      <c r="L43" s="121" t="s">
        <v>36</v>
      </c>
      <c r="M43" s="121">
        <v>3.269406</v>
      </c>
      <c r="N43" s="121">
        <v>3.1061030000000001</v>
      </c>
      <c r="O43" s="121">
        <v>4.1952819999999997</v>
      </c>
      <c r="P43" s="121">
        <v>3.1774505</v>
      </c>
      <c r="Q43" s="121">
        <v>3.1774505</v>
      </c>
    </row>
    <row r="44" spans="1:17" x14ac:dyDescent="0.2">
      <c r="A44" s="26" t="s">
        <v>132</v>
      </c>
      <c r="B44" s="121">
        <v>4.1970320000000001</v>
      </c>
      <c r="C44" s="121">
        <v>4.1970320000000001</v>
      </c>
      <c r="D44" s="121">
        <v>4.1970320000000001</v>
      </c>
      <c r="E44" s="121">
        <v>4.6032013999999997</v>
      </c>
      <c r="F44" s="121">
        <v>5.1194013500000004</v>
      </c>
      <c r="G44" s="121" t="s">
        <v>36</v>
      </c>
      <c r="H44" s="121">
        <v>5.1890076000000001</v>
      </c>
      <c r="I44" s="121">
        <v>5.1890076000000001</v>
      </c>
      <c r="J44" s="121">
        <v>5.85495505</v>
      </c>
      <c r="K44" s="121">
        <v>4.9364083999999995</v>
      </c>
      <c r="L44" s="121" t="s">
        <v>36</v>
      </c>
      <c r="M44" s="121">
        <v>5.3021534999999993</v>
      </c>
      <c r="N44" s="121">
        <v>5.0423439500000002</v>
      </c>
      <c r="O44" s="121">
        <v>6.7737425</v>
      </c>
      <c r="P44" s="121">
        <v>5.1560029500000004</v>
      </c>
      <c r="Q44" s="121">
        <v>5.1560029500000004</v>
      </c>
    </row>
    <row r="45" spans="1:17" ht="17" x14ac:dyDescent="0.2">
      <c r="A45" s="149" t="s">
        <v>133</v>
      </c>
      <c r="B45" s="121">
        <v>0.33621000000000001</v>
      </c>
      <c r="C45" s="121">
        <v>0.33621000000000001</v>
      </c>
      <c r="D45" s="121">
        <v>0.33621000000000001</v>
      </c>
      <c r="E45" s="121">
        <v>0.36975645000000001</v>
      </c>
      <c r="F45" s="121">
        <v>0.41237805</v>
      </c>
      <c r="G45" s="121" t="s">
        <v>36</v>
      </c>
      <c r="H45" s="121">
        <v>0.41811209999999999</v>
      </c>
      <c r="I45" s="121" t="s">
        <v>36</v>
      </c>
      <c r="J45" s="121">
        <v>0.47310479999999999</v>
      </c>
      <c r="K45" s="121">
        <v>0.39725280000000002</v>
      </c>
      <c r="L45" s="121" t="s">
        <v>36</v>
      </c>
      <c r="M45" s="121">
        <v>0.4274732</v>
      </c>
      <c r="N45" s="121" t="s">
        <v>36</v>
      </c>
      <c r="O45" s="121">
        <v>0.54895680000000002</v>
      </c>
      <c r="P45" s="121" t="s">
        <v>36</v>
      </c>
      <c r="Q45" s="121" t="s">
        <v>36</v>
      </c>
    </row>
    <row r="46" spans="1:17" ht="17" x14ac:dyDescent="0.2">
      <c r="A46" s="149" t="s">
        <v>134</v>
      </c>
      <c r="B46" s="121">
        <v>0.42259000000000002</v>
      </c>
      <c r="C46" s="121">
        <v>0.42259000000000002</v>
      </c>
      <c r="D46" s="121">
        <v>0.42259000000000002</v>
      </c>
      <c r="E46" s="121">
        <v>0.46128354999999999</v>
      </c>
      <c r="F46" s="121">
        <v>0.51138499999999998</v>
      </c>
      <c r="G46" s="121" t="s">
        <v>36</v>
      </c>
      <c r="H46" s="121">
        <v>0.51814245000000003</v>
      </c>
      <c r="I46" s="121" t="s">
        <v>36</v>
      </c>
      <c r="J46" s="121">
        <v>0.58278220000000003</v>
      </c>
      <c r="K46" s="121">
        <v>0.49361094999999999</v>
      </c>
      <c r="L46" s="121" t="s">
        <v>36</v>
      </c>
      <c r="M46" s="121">
        <v>0.52912895000000004</v>
      </c>
      <c r="N46" s="121" t="s">
        <v>36</v>
      </c>
      <c r="O46" s="121">
        <v>0.67198354999999999</v>
      </c>
      <c r="P46" s="121" t="s">
        <v>36</v>
      </c>
      <c r="Q46" s="121" t="s">
        <v>36</v>
      </c>
    </row>
    <row r="47" spans="1:17" ht="17" x14ac:dyDescent="0.2">
      <c r="A47" s="149" t="s">
        <v>135</v>
      </c>
      <c r="B47" s="121">
        <v>0.84367499999999995</v>
      </c>
      <c r="C47" s="121">
        <v>0.84367499999999995</v>
      </c>
      <c r="D47" s="121">
        <v>0.84367499999999995</v>
      </c>
      <c r="E47" s="121">
        <v>0.92255205000000007</v>
      </c>
      <c r="F47" s="121">
        <v>1.02277</v>
      </c>
      <c r="G47" s="121" t="s">
        <v>36</v>
      </c>
      <c r="H47" s="121">
        <v>1.0362849000000001</v>
      </c>
      <c r="I47" s="121" t="s">
        <v>36</v>
      </c>
      <c r="J47" s="121">
        <v>1.1655644000000001</v>
      </c>
      <c r="K47" s="121">
        <v>0.98722189999999999</v>
      </c>
      <c r="L47" s="121" t="s">
        <v>36</v>
      </c>
      <c r="M47" s="121">
        <v>1.0582729499999999</v>
      </c>
      <c r="N47" s="121" t="s">
        <v>36</v>
      </c>
      <c r="O47" s="121">
        <v>1.3439671</v>
      </c>
      <c r="P47" s="121" t="s">
        <v>36</v>
      </c>
      <c r="Q47" s="121" t="s">
        <v>36</v>
      </c>
    </row>
    <row r="48" spans="1:17" ht="17" x14ac:dyDescent="0.2">
      <c r="A48" s="149" t="s">
        <v>136</v>
      </c>
      <c r="B48" s="121">
        <v>1.6873499999999999</v>
      </c>
      <c r="C48" s="121">
        <v>1.6873499999999999</v>
      </c>
      <c r="D48" s="121">
        <v>1.6873499999999999</v>
      </c>
      <c r="E48" s="121">
        <v>1.8451041000000001</v>
      </c>
      <c r="F48" s="121">
        <v>2.0455399999999999</v>
      </c>
      <c r="G48" s="121" t="s">
        <v>36</v>
      </c>
      <c r="H48" s="121">
        <v>2.0725547500000001</v>
      </c>
      <c r="I48" s="121" t="s">
        <v>36</v>
      </c>
      <c r="J48" s="121">
        <v>2.3311288000000001</v>
      </c>
      <c r="K48" s="121">
        <v>1.9744438</v>
      </c>
      <c r="L48" s="121" t="s">
        <v>36</v>
      </c>
      <c r="M48" s="121">
        <v>2.1165308500000002</v>
      </c>
      <c r="N48" s="121" t="s">
        <v>36</v>
      </c>
      <c r="O48" s="121">
        <v>2.6879191499999999</v>
      </c>
      <c r="P48" s="121" t="s">
        <v>36</v>
      </c>
      <c r="Q48" s="121" t="s">
        <v>36</v>
      </c>
    </row>
    <row r="49" spans="1:17" ht="17" x14ac:dyDescent="0.2">
      <c r="A49" s="149" t="s">
        <v>137</v>
      </c>
      <c r="B49" s="121">
        <v>1.8619300000000001</v>
      </c>
      <c r="C49" s="121">
        <v>1.8619300000000001</v>
      </c>
      <c r="D49" s="121">
        <v>1.8619300000000001</v>
      </c>
      <c r="E49" s="121">
        <v>2.0389179999999998</v>
      </c>
      <c r="F49" s="121">
        <v>2.2638402499999999</v>
      </c>
      <c r="G49" s="121" t="s">
        <v>36</v>
      </c>
      <c r="H49" s="121">
        <v>2.2941810499999997</v>
      </c>
      <c r="I49" s="121" t="s">
        <v>36</v>
      </c>
      <c r="J49" s="121">
        <v>2.5843601</v>
      </c>
      <c r="K49" s="121">
        <v>2.1841053500000003</v>
      </c>
      <c r="L49" s="121" t="s">
        <v>36</v>
      </c>
      <c r="M49" s="121">
        <v>2.3434848499999998</v>
      </c>
      <c r="N49" s="121" t="s">
        <v>36</v>
      </c>
      <c r="O49" s="121">
        <v>2.9847051499999999</v>
      </c>
      <c r="P49" s="121" t="s">
        <v>36</v>
      </c>
      <c r="Q49" s="121" t="s">
        <v>36</v>
      </c>
    </row>
    <row r="50" spans="1:17" x14ac:dyDescent="0.2">
      <c r="A50" s="26" t="s">
        <v>92</v>
      </c>
      <c r="B50" s="121">
        <v>2.5000000000000001E-2</v>
      </c>
      <c r="C50" s="121">
        <v>2.5000000000000001E-2</v>
      </c>
      <c r="D50" s="121">
        <v>2.5000000000000001E-2</v>
      </c>
      <c r="E50" s="121">
        <v>2.5999999999999999E-2</v>
      </c>
      <c r="F50" s="121">
        <v>3.5000000000000003E-2</v>
      </c>
      <c r="G50" s="121">
        <v>2.5999999999999999E-2</v>
      </c>
      <c r="H50" s="121">
        <v>2.9000000000000001E-2</v>
      </c>
      <c r="I50" s="121">
        <v>3.1E-2</v>
      </c>
      <c r="J50" s="121">
        <v>2.9000000000000001E-2</v>
      </c>
      <c r="K50" s="121">
        <v>2.5000000000000001E-2</v>
      </c>
      <c r="L50" s="121">
        <v>2.5000000000000001E-2</v>
      </c>
      <c r="M50" s="121">
        <v>2.5000000000000001E-2</v>
      </c>
      <c r="N50" s="121">
        <v>2.9000000000000001E-2</v>
      </c>
      <c r="O50" s="121">
        <v>3.5000000000000003E-2</v>
      </c>
      <c r="P50" s="121">
        <v>2.5000000000000001E-2</v>
      </c>
      <c r="Q50" s="121">
        <v>2.5000000000000001E-2</v>
      </c>
    </row>
    <row r="51" spans="1:17" x14ac:dyDescent="0.2">
      <c r="A51" s="26" t="s">
        <v>89</v>
      </c>
      <c r="B51" s="121" t="s">
        <v>118</v>
      </c>
      <c r="C51" s="121" t="s">
        <v>119</v>
      </c>
      <c r="D51" s="121" t="s">
        <v>118</v>
      </c>
      <c r="E51" s="121" t="s">
        <v>118</v>
      </c>
      <c r="F51" s="121" t="s">
        <v>118</v>
      </c>
      <c r="G51" s="121" t="s">
        <v>120</v>
      </c>
      <c r="H51" s="121" t="s">
        <v>119</v>
      </c>
      <c r="I51" s="121" t="s">
        <v>119</v>
      </c>
      <c r="J51" s="121" t="s">
        <v>118</v>
      </c>
      <c r="K51" s="121" t="s">
        <v>118</v>
      </c>
      <c r="L51" s="121" t="s">
        <v>118</v>
      </c>
      <c r="M51" s="121" t="s">
        <v>118</v>
      </c>
      <c r="N51" s="121" t="s">
        <v>118</v>
      </c>
      <c r="O51" s="121" t="s">
        <v>118</v>
      </c>
      <c r="P51" s="121" t="s">
        <v>119</v>
      </c>
      <c r="Q51" s="121" t="s">
        <v>121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02595-1054-1342-8280-A994D8370B53}">
  <dimension ref="A1:P43"/>
  <sheetViews>
    <sheetView workbookViewId="0">
      <selection activeCell="H35" sqref="H35"/>
    </sheetView>
  </sheetViews>
  <sheetFormatPr baseColWidth="10" defaultColWidth="10.6640625" defaultRowHeight="16" x14ac:dyDescent="0.2"/>
  <cols>
    <col min="1" max="1" width="25" bestFit="1" customWidth="1"/>
    <col min="2" max="2" width="18.1640625" bestFit="1" customWidth="1"/>
    <col min="3" max="3" width="16.33203125" bestFit="1" customWidth="1"/>
    <col min="4" max="5" width="16.33203125" customWidth="1"/>
    <col min="6" max="6" width="13" bestFit="1" customWidth="1"/>
    <col min="7" max="7" width="11" bestFit="1" customWidth="1"/>
    <col min="8" max="8" width="11.1640625" bestFit="1" customWidth="1"/>
    <col min="9" max="9" width="17.5" bestFit="1" customWidth="1"/>
    <col min="10" max="10" width="19.33203125" bestFit="1" customWidth="1"/>
    <col min="11" max="11" width="20.6640625" bestFit="1" customWidth="1"/>
    <col min="12" max="12" width="18.5" bestFit="1" customWidth="1"/>
    <col min="13" max="13" width="17" bestFit="1" customWidth="1"/>
    <col min="14" max="15" width="23" bestFit="1" customWidth="1"/>
    <col min="16" max="16" width="21" customWidth="1"/>
  </cols>
  <sheetData>
    <row r="1" spans="1:16" x14ac:dyDescent="0.2">
      <c r="A1" s="107"/>
      <c r="B1" s="27" t="s">
        <v>39</v>
      </c>
      <c r="C1" s="110" t="s">
        <v>40</v>
      </c>
      <c r="D1" s="110" t="s">
        <v>98</v>
      </c>
      <c r="E1" s="110" t="s">
        <v>95</v>
      </c>
      <c r="F1" s="111" t="s">
        <v>41</v>
      </c>
      <c r="G1" s="111" t="s">
        <v>42</v>
      </c>
      <c r="H1" s="111" t="s">
        <v>87</v>
      </c>
      <c r="I1" s="111" t="s">
        <v>43</v>
      </c>
      <c r="J1" s="111" t="s">
        <v>84</v>
      </c>
      <c r="K1" s="111" t="s">
        <v>44</v>
      </c>
      <c r="L1" s="111" t="s">
        <v>45</v>
      </c>
      <c r="M1" s="111" t="s">
        <v>46</v>
      </c>
      <c r="N1" s="111" t="s">
        <v>99</v>
      </c>
      <c r="O1" s="111" t="s">
        <v>57</v>
      </c>
      <c r="P1" s="111" t="s">
        <v>101</v>
      </c>
    </row>
    <row r="2" spans="1:16" x14ac:dyDescent="0.2">
      <c r="A2" s="26" t="s">
        <v>86</v>
      </c>
      <c r="B2" s="7">
        <v>5.8999999999999997E-2</v>
      </c>
      <c r="C2" s="7">
        <v>5.8999999999999997E-2</v>
      </c>
      <c r="D2" s="7">
        <v>5.8999999999999997E-2</v>
      </c>
      <c r="E2" s="7">
        <v>7.0000000000000007E-2</v>
      </c>
      <c r="F2" s="7">
        <v>7.3999999999999996E-2</v>
      </c>
      <c r="G2" s="7">
        <v>6.7000000000000004E-2</v>
      </c>
      <c r="H2" s="7">
        <v>7.1999999999999995E-2</v>
      </c>
      <c r="I2" s="7">
        <v>7.3999999999999996E-2</v>
      </c>
      <c r="J2" s="7">
        <v>7.3999999999999996E-2</v>
      </c>
      <c r="K2" s="7">
        <v>7.3999999999999996E-2</v>
      </c>
      <c r="L2" s="7">
        <v>8.5999999999999993E-2</v>
      </c>
      <c r="M2" s="7">
        <v>7.3999999999999996E-2</v>
      </c>
      <c r="N2" s="7">
        <v>8.2000000000000003E-2</v>
      </c>
      <c r="O2" s="7">
        <v>7.3999999999999996E-2</v>
      </c>
      <c r="P2" s="7">
        <v>7.3999999999999996E-2</v>
      </c>
    </row>
    <row r="3" spans="1:16" x14ac:dyDescent="0.2">
      <c r="A3" s="1" t="s">
        <v>55</v>
      </c>
      <c r="B3" s="7">
        <v>8.4000000000000005E-2</v>
      </c>
      <c r="C3" s="7">
        <v>8.4000000000000005E-2</v>
      </c>
      <c r="D3" s="7">
        <v>8.4000000000000005E-2</v>
      </c>
      <c r="E3" s="7">
        <v>0.104</v>
      </c>
      <c r="F3" s="7">
        <v>0.104</v>
      </c>
      <c r="G3" s="7">
        <v>9.4E-2</v>
      </c>
      <c r="H3" s="7">
        <v>0.104</v>
      </c>
      <c r="I3" s="7">
        <v>0.104</v>
      </c>
      <c r="J3" s="7">
        <v>0.104</v>
      </c>
      <c r="K3" s="7">
        <v>0.104</v>
      </c>
      <c r="L3" s="7">
        <v>0.12</v>
      </c>
      <c r="M3" s="7">
        <v>0.104</v>
      </c>
      <c r="N3" s="7">
        <v>0.114</v>
      </c>
      <c r="O3" s="7">
        <v>0.104</v>
      </c>
      <c r="P3" s="7">
        <v>0.104</v>
      </c>
    </row>
    <row r="4" spans="1:16" x14ac:dyDescent="0.2">
      <c r="A4" s="1" t="s">
        <v>4</v>
      </c>
      <c r="B4" s="7">
        <v>0.17699999999999999</v>
      </c>
      <c r="C4" s="7">
        <v>0.17699999999999999</v>
      </c>
      <c r="D4" s="7">
        <v>0.17699999999999999</v>
      </c>
      <c r="E4" s="7">
        <v>0.20699999999999999</v>
      </c>
      <c r="F4" s="7">
        <v>0.217</v>
      </c>
      <c r="G4" s="7">
        <v>0.19700000000000001</v>
      </c>
      <c r="H4" s="7">
        <v>0.214</v>
      </c>
      <c r="I4" s="7">
        <v>0.217</v>
      </c>
      <c r="J4" s="7">
        <v>0.217</v>
      </c>
      <c r="K4" s="7">
        <v>0.217</v>
      </c>
      <c r="L4" s="7">
        <v>0.249</v>
      </c>
      <c r="M4" s="7">
        <v>0.217</v>
      </c>
      <c r="N4" s="7">
        <v>0.23699999999999999</v>
      </c>
      <c r="O4" s="7">
        <v>0.217</v>
      </c>
      <c r="P4" s="7">
        <v>0.217</v>
      </c>
    </row>
    <row r="5" spans="1:16" x14ac:dyDescent="0.2">
      <c r="A5" s="1" t="s">
        <v>96</v>
      </c>
      <c r="B5" s="7">
        <v>0.33700000000000002</v>
      </c>
      <c r="C5" s="7">
        <v>0.33700000000000002</v>
      </c>
      <c r="D5" s="7">
        <v>0.33700000000000002</v>
      </c>
      <c r="E5" s="7">
        <v>0.39700000000000002</v>
      </c>
      <c r="F5" s="7">
        <v>0.41699999999999998</v>
      </c>
      <c r="G5" s="7">
        <v>0.377</v>
      </c>
      <c r="H5" s="7">
        <v>0.41699999999999998</v>
      </c>
      <c r="I5" s="7">
        <v>0.41699999999999998</v>
      </c>
      <c r="J5" s="7">
        <v>0.41699999999999998</v>
      </c>
      <c r="K5" s="7">
        <v>0.41699999999999998</v>
      </c>
      <c r="L5" s="7">
        <v>0.48099999999999998</v>
      </c>
      <c r="M5" s="7">
        <v>0.41699999999999998</v>
      </c>
      <c r="N5" s="7">
        <v>0.45700000000000002</v>
      </c>
      <c r="O5" s="7">
        <v>0.41699999999999998</v>
      </c>
      <c r="P5" s="7">
        <v>0.41699999999999998</v>
      </c>
    </row>
    <row r="6" spans="1:16" x14ac:dyDescent="0.2">
      <c r="A6" s="1" t="s">
        <v>97</v>
      </c>
      <c r="B6" s="7">
        <v>0.67500000000000004</v>
      </c>
      <c r="C6" s="7">
        <v>0.67500000000000004</v>
      </c>
      <c r="D6" s="7">
        <v>0.67500000000000004</v>
      </c>
      <c r="E6" s="7">
        <v>0.79500000000000004</v>
      </c>
      <c r="F6" s="7">
        <v>0.83499999999999996</v>
      </c>
      <c r="G6" s="7">
        <v>0.755</v>
      </c>
      <c r="H6" s="7">
        <v>0.83499999999999996</v>
      </c>
      <c r="I6" s="7">
        <v>0.83499999999999996</v>
      </c>
      <c r="J6" s="7">
        <v>0.83499999999999996</v>
      </c>
      <c r="K6" s="7">
        <v>0.83499999999999996</v>
      </c>
      <c r="L6" s="7">
        <v>0.96299999999999997</v>
      </c>
      <c r="M6" s="7">
        <v>0.83499999999999996</v>
      </c>
      <c r="N6" s="7">
        <v>0.91500000000000004</v>
      </c>
      <c r="O6" s="7">
        <v>0.83499999999999996</v>
      </c>
      <c r="P6" s="7">
        <v>0.83499999999999996</v>
      </c>
    </row>
    <row r="7" spans="1:16" x14ac:dyDescent="0.2">
      <c r="A7" s="1" t="s">
        <v>5</v>
      </c>
      <c r="B7" s="7">
        <v>0.17199999999999999</v>
      </c>
      <c r="C7" s="7">
        <v>0.17199999999999999</v>
      </c>
      <c r="D7" s="7">
        <v>0.17199999999999999</v>
      </c>
      <c r="E7" s="7">
        <v>0.21199999999999999</v>
      </c>
      <c r="F7" s="7">
        <v>0.222</v>
      </c>
      <c r="G7" s="7">
        <v>0.20200000000000001</v>
      </c>
      <c r="H7" s="7">
        <v>0.224</v>
      </c>
      <c r="I7" s="7">
        <v>0.222</v>
      </c>
      <c r="J7" s="7">
        <v>0.252</v>
      </c>
      <c r="K7" s="7">
        <v>0.252</v>
      </c>
      <c r="L7" s="7">
        <v>0.27200000000000002</v>
      </c>
      <c r="M7" s="7">
        <v>0.222</v>
      </c>
      <c r="N7" s="7">
        <v>0.25900000000000001</v>
      </c>
      <c r="O7" s="7">
        <v>0.222</v>
      </c>
      <c r="P7" s="7">
        <v>0.222</v>
      </c>
    </row>
    <row r="8" spans="1:16" x14ac:dyDescent="0.2">
      <c r="A8" s="1" t="s">
        <v>6</v>
      </c>
      <c r="B8" s="7">
        <v>0.34399999999999997</v>
      </c>
      <c r="C8" s="7">
        <v>0.34399999999999997</v>
      </c>
      <c r="D8" s="7">
        <v>0.34399999999999997</v>
      </c>
      <c r="E8" s="7">
        <v>0.42399999999999999</v>
      </c>
      <c r="F8" s="7">
        <v>0.44400000000000001</v>
      </c>
      <c r="G8" s="7">
        <v>0.39400000000000002</v>
      </c>
      <c r="H8" s="7">
        <v>0.437</v>
      </c>
      <c r="I8" s="7">
        <v>0.44400000000000001</v>
      </c>
      <c r="J8" s="7">
        <v>0.504</v>
      </c>
      <c r="K8" s="7">
        <v>0.504</v>
      </c>
      <c r="L8" s="7">
        <v>0.54400000000000004</v>
      </c>
      <c r="M8" s="7">
        <v>0.44400000000000001</v>
      </c>
      <c r="N8" s="7">
        <v>0.51900000000000002</v>
      </c>
      <c r="O8" s="7">
        <v>0.44400000000000001</v>
      </c>
      <c r="P8" s="7">
        <v>0.44400000000000001</v>
      </c>
    </row>
    <row r="9" spans="1:16" x14ac:dyDescent="0.2">
      <c r="A9" s="1" t="s">
        <v>7</v>
      </c>
      <c r="B9" s="7">
        <v>0.68700000000000006</v>
      </c>
      <c r="C9" s="7">
        <v>0.68700000000000006</v>
      </c>
      <c r="D9" s="7">
        <v>0.68700000000000006</v>
      </c>
      <c r="E9" s="7">
        <v>0.84699999999999998</v>
      </c>
      <c r="F9" s="7">
        <v>0.88700000000000001</v>
      </c>
      <c r="G9" s="7">
        <v>0.78700000000000003</v>
      </c>
      <c r="H9" s="7">
        <v>0.874</v>
      </c>
      <c r="I9" s="7">
        <v>0.88700000000000001</v>
      </c>
      <c r="J9" s="7">
        <v>1.0069999999999999</v>
      </c>
      <c r="K9" s="7">
        <v>1.0069999999999999</v>
      </c>
      <c r="L9" s="7">
        <v>1.087</v>
      </c>
      <c r="M9" s="7">
        <v>0.88700000000000001</v>
      </c>
      <c r="N9" s="7">
        <v>1.0369999999999999</v>
      </c>
      <c r="O9" s="7">
        <v>0.88700000000000001</v>
      </c>
      <c r="P9" s="7">
        <v>0.88700000000000001</v>
      </c>
    </row>
    <row r="10" spans="1:16" x14ac:dyDescent="0.2">
      <c r="A10" s="1" t="s">
        <v>8</v>
      </c>
      <c r="B10" s="7">
        <v>1.3740000000000001</v>
      </c>
      <c r="C10" s="7">
        <v>1.3740000000000001</v>
      </c>
      <c r="D10" s="7">
        <v>1.3740000000000001</v>
      </c>
      <c r="E10" s="7">
        <v>1.694</v>
      </c>
      <c r="F10" s="7">
        <v>1.774</v>
      </c>
      <c r="G10" s="7">
        <v>1.5740000000000001</v>
      </c>
      <c r="H10" s="7">
        <v>1.7490000000000001</v>
      </c>
      <c r="I10" s="7">
        <v>1.774</v>
      </c>
      <c r="J10" s="7">
        <v>2.0139999999999998</v>
      </c>
      <c r="K10" s="7">
        <v>2.0139999999999998</v>
      </c>
      <c r="L10" s="7">
        <v>2.1739999999999999</v>
      </c>
      <c r="M10" s="7">
        <v>1.774</v>
      </c>
      <c r="N10" s="7">
        <v>2.0739999999999998</v>
      </c>
      <c r="O10" s="7">
        <v>1.774</v>
      </c>
      <c r="P10" s="7">
        <v>1.774</v>
      </c>
    </row>
    <row r="11" spans="1:16" x14ac:dyDescent="0.2">
      <c r="A11" s="1" t="s">
        <v>9</v>
      </c>
      <c r="B11" s="7">
        <v>2.5920000000000001</v>
      </c>
      <c r="C11" s="7">
        <v>2.5920000000000001</v>
      </c>
      <c r="D11" s="7">
        <v>2.5920000000000001</v>
      </c>
      <c r="E11" s="7">
        <v>3.2320000000000002</v>
      </c>
      <c r="F11" s="7">
        <v>3.3919999999999999</v>
      </c>
      <c r="G11" s="7">
        <v>2.992</v>
      </c>
      <c r="H11" s="7">
        <v>3.3090000000000002</v>
      </c>
      <c r="I11" s="7">
        <v>3.3919999999999999</v>
      </c>
      <c r="J11" s="7">
        <v>3.8719999999999999</v>
      </c>
      <c r="K11" s="7">
        <v>3.8719999999999999</v>
      </c>
      <c r="L11" s="7">
        <v>4.1920000000000002</v>
      </c>
      <c r="M11" s="7">
        <v>3.3919999999999999</v>
      </c>
      <c r="N11" s="7">
        <v>3.992</v>
      </c>
      <c r="O11" s="7">
        <v>3.3919999999999999</v>
      </c>
      <c r="P11" s="7">
        <v>3.3919999999999999</v>
      </c>
    </row>
    <row r="12" spans="1:16" x14ac:dyDescent="0.2">
      <c r="A12" s="1" t="s">
        <v>49</v>
      </c>
      <c r="B12" s="7">
        <v>0.372</v>
      </c>
      <c r="C12" s="7">
        <v>0.372</v>
      </c>
      <c r="D12" s="7">
        <v>0.372</v>
      </c>
      <c r="E12" s="7">
        <v>0.442</v>
      </c>
      <c r="F12" s="7">
        <v>0.53400000000000003</v>
      </c>
      <c r="G12" s="7">
        <v>0.42599999999999999</v>
      </c>
      <c r="H12" s="7">
        <v>0.45800000000000002</v>
      </c>
      <c r="I12" s="7">
        <v>0.46200000000000002</v>
      </c>
      <c r="J12" s="7">
        <v>0.53400000000000003</v>
      </c>
      <c r="K12" s="7">
        <v>0.53400000000000003</v>
      </c>
      <c r="L12" s="7">
        <v>0.55200000000000005</v>
      </c>
      <c r="M12" s="7">
        <v>0.46200000000000002</v>
      </c>
      <c r="N12" s="7" t="s">
        <v>115</v>
      </c>
      <c r="O12" s="7">
        <v>0.46200000000000002</v>
      </c>
      <c r="P12" s="7" t="s">
        <v>115</v>
      </c>
    </row>
    <row r="13" spans="1:16" x14ac:dyDescent="0.2">
      <c r="A13" s="1" t="s">
        <v>50</v>
      </c>
      <c r="B13" s="7">
        <v>0.74399999999999999</v>
      </c>
      <c r="C13" s="7">
        <v>0.74399999999999999</v>
      </c>
      <c r="D13" s="7">
        <v>0.74399999999999999</v>
      </c>
      <c r="E13" s="7">
        <v>0.88400000000000001</v>
      </c>
      <c r="F13" s="7">
        <v>1.0680000000000001</v>
      </c>
      <c r="G13" s="7">
        <v>0.85199999999999998</v>
      </c>
      <c r="H13" s="7">
        <v>0.91500000000000004</v>
      </c>
      <c r="I13" s="7">
        <v>0.92400000000000004</v>
      </c>
      <c r="J13" s="7">
        <v>1.0680000000000001</v>
      </c>
      <c r="K13" s="7">
        <v>1.0680000000000001</v>
      </c>
      <c r="L13" s="7">
        <v>1.1040000000000001</v>
      </c>
      <c r="M13" s="7">
        <v>0.92400000000000004</v>
      </c>
      <c r="N13" s="7" t="s">
        <v>115</v>
      </c>
      <c r="O13" s="7">
        <v>0.92400000000000004</v>
      </c>
      <c r="P13" s="7" t="s">
        <v>115</v>
      </c>
    </row>
    <row r="14" spans="1:16" x14ac:dyDescent="0.2">
      <c r="A14" s="1" t="s">
        <v>51</v>
      </c>
      <c r="B14" s="7">
        <v>1.4870000000000001</v>
      </c>
      <c r="C14" s="7">
        <v>1.4870000000000001</v>
      </c>
      <c r="D14" s="7">
        <v>1.4870000000000001</v>
      </c>
      <c r="E14" s="7">
        <v>1.7669999999999999</v>
      </c>
      <c r="F14" s="7">
        <v>2.1349999999999998</v>
      </c>
      <c r="G14" s="7">
        <v>1.7030000000000001</v>
      </c>
      <c r="H14" s="7">
        <v>1.83</v>
      </c>
      <c r="I14" s="7">
        <v>1.847</v>
      </c>
      <c r="J14" s="7">
        <v>2.1349999999999998</v>
      </c>
      <c r="K14" s="7">
        <v>2.1349999999999998</v>
      </c>
      <c r="L14" s="7">
        <v>2.2069999999999999</v>
      </c>
      <c r="M14" s="7">
        <v>1.847</v>
      </c>
      <c r="N14" s="7" t="s">
        <v>115</v>
      </c>
      <c r="O14" s="7">
        <v>1.847</v>
      </c>
      <c r="P14" s="7" t="s">
        <v>115</v>
      </c>
    </row>
    <row r="15" spans="1:16" x14ac:dyDescent="0.2">
      <c r="A15" s="1" t="s">
        <v>52</v>
      </c>
      <c r="B15" s="7">
        <v>2.2309999999999999</v>
      </c>
      <c r="C15" s="7">
        <v>2.2309999999999999</v>
      </c>
      <c r="D15" s="7">
        <v>2.2309999999999999</v>
      </c>
      <c r="E15" s="7">
        <v>2.6509999999999998</v>
      </c>
      <c r="F15" s="7">
        <v>3.2029999999999998</v>
      </c>
      <c r="G15" s="7">
        <v>2.5550000000000002</v>
      </c>
      <c r="H15" s="7">
        <v>2.7440000000000002</v>
      </c>
      <c r="I15" s="7">
        <v>2.7709999999999999</v>
      </c>
      <c r="J15" s="7">
        <v>3.2029999999999998</v>
      </c>
      <c r="K15" s="7">
        <v>3.2029999999999998</v>
      </c>
      <c r="L15" s="7">
        <v>3.3109999999999999</v>
      </c>
      <c r="M15" s="7">
        <v>2.7709999999999999</v>
      </c>
      <c r="N15" s="7" t="s">
        <v>115</v>
      </c>
      <c r="O15" s="7">
        <v>2.7709999999999999</v>
      </c>
      <c r="P15" s="7" t="s">
        <v>115</v>
      </c>
    </row>
    <row r="16" spans="1:16" x14ac:dyDescent="0.2">
      <c r="A16" s="1" t="s">
        <v>53</v>
      </c>
      <c r="B16" s="7">
        <v>4.4619999999999997</v>
      </c>
      <c r="C16" s="7">
        <v>4.4619999999999997</v>
      </c>
      <c r="D16" s="7">
        <v>4.4619999999999997</v>
      </c>
      <c r="E16" s="7">
        <v>5.3019999999999996</v>
      </c>
      <c r="F16" s="7">
        <v>6.4059999999999997</v>
      </c>
      <c r="G16" s="7">
        <v>5.1100000000000003</v>
      </c>
      <c r="H16" s="7">
        <v>5.4870000000000001</v>
      </c>
      <c r="I16" s="7">
        <v>5.5419999999999998</v>
      </c>
      <c r="J16" s="7">
        <v>6.4059999999999997</v>
      </c>
      <c r="K16" s="7">
        <v>6.4059999999999997</v>
      </c>
      <c r="L16" s="7">
        <v>6.6219999999999999</v>
      </c>
      <c r="M16" s="7">
        <v>5.5419999999999998</v>
      </c>
      <c r="N16" s="7" t="s">
        <v>115</v>
      </c>
      <c r="O16" s="7">
        <v>5.5419999999999998</v>
      </c>
      <c r="P16" s="7" t="s">
        <v>115</v>
      </c>
    </row>
    <row r="17" spans="1:16" x14ac:dyDescent="0.2">
      <c r="A17" s="1" t="s">
        <v>54</v>
      </c>
      <c r="B17" s="7">
        <v>8.923</v>
      </c>
      <c r="C17" s="7">
        <v>8.923</v>
      </c>
      <c r="D17" s="7">
        <v>8.923</v>
      </c>
      <c r="E17" s="7">
        <v>10.603</v>
      </c>
      <c r="F17" s="7">
        <v>12.811</v>
      </c>
      <c r="G17" s="7">
        <v>10.218999999999999</v>
      </c>
      <c r="H17" s="7">
        <v>10.974</v>
      </c>
      <c r="I17" s="7">
        <v>11.083</v>
      </c>
      <c r="J17" s="7">
        <v>12.811</v>
      </c>
      <c r="K17" s="7">
        <v>12.811</v>
      </c>
      <c r="L17" s="7">
        <v>13.243</v>
      </c>
      <c r="M17" s="7">
        <v>11.083</v>
      </c>
      <c r="N17" s="7" t="s">
        <v>115</v>
      </c>
      <c r="O17" s="7">
        <v>11.083</v>
      </c>
      <c r="P17" s="7" t="s">
        <v>115</v>
      </c>
    </row>
    <row r="18" spans="1:16" x14ac:dyDescent="0.2">
      <c r="A18" s="1" t="s">
        <v>10</v>
      </c>
      <c r="B18" s="7">
        <v>0.17199999999999999</v>
      </c>
      <c r="C18" s="7">
        <v>0.17199999999999999</v>
      </c>
      <c r="D18" s="7">
        <v>0.17199999999999999</v>
      </c>
      <c r="E18" s="7">
        <v>0.21199999999999999</v>
      </c>
      <c r="F18" s="7">
        <v>0.26200000000000001</v>
      </c>
      <c r="G18" s="7">
        <v>0.20200000000000001</v>
      </c>
      <c r="H18" s="7">
        <v>0.221</v>
      </c>
      <c r="I18" s="7">
        <v>0.222</v>
      </c>
      <c r="J18" s="7">
        <v>0.26200000000000001</v>
      </c>
      <c r="K18" s="7">
        <v>0.26200000000000001</v>
      </c>
      <c r="L18" s="7">
        <v>0.27200000000000002</v>
      </c>
      <c r="M18" s="7">
        <v>0.222</v>
      </c>
      <c r="N18" s="7">
        <v>0.25900000000000001</v>
      </c>
      <c r="O18" s="7">
        <v>0.222</v>
      </c>
      <c r="P18" s="7">
        <v>0.222</v>
      </c>
    </row>
    <row r="19" spans="1:16" x14ac:dyDescent="0.2">
      <c r="A19" s="1" t="s">
        <v>11</v>
      </c>
      <c r="B19" s="7">
        <v>0.34399999999999997</v>
      </c>
      <c r="C19" s="7">
        <v>0.34399999999999997</v>
      </c>
      <c r="D19" s="7">
        <v>0.34399999999999997</v>
      </c>
      <c r="E19" s="7">
        <v>0.42399999999999999</v>
      </c>
      <c r="F19" s="7">
        <v>0.52400000000000002</v>
      </c>
      <c r="G19" s="7">
        <v>0.39400000000000002</v>
      </c>
      <c r="H19" s="7">
        <v>0.43099999999999999</v>
      </c>
      <c r="I19" s="7">
        <v>0.44400000000000001</v>
      </c>
      <c r="J19" s="7">
        <v>0.52400000000000002</v>
      </c>
      <c r="K19" s="7">
        <v>0.52400000000000002</v>
      </c>
      <c r="L19" s="7">
        <v>0.54400000000000004</v>
      </c>
      <c r="M19" s="7">
        <v>0.44400000000000001</v>
      </c>
      <c r="N19" s="7">
        <v>0.51900000000000002</v>
      </c>
      <c r="O19" s="7">
        <v>0.44400000000000001</v>
      </c>
      <c r="P19" s="7">
        <v>0.44400000000000001</v>
      </c>
    </row>
    <row r="20" spans="1:16" x14ac:dyDescent="0.2">
      <c r="A20" s="1" t="s">
        <v>12</v>
      </c>
      <c r="B20" s="7">
        <v>0.68700000000000006</v>
      </c>
      <c r="C20" s="7">
        <v>0.68700000000000006</v>
      </c>
      <c r="D20" s="7">
        <v>0.68700000000000006</v>
      </c>
      <c r="E20" s="7">
        <v>0.84699999999999998</v>
      </c>
      <c r="F20" s="7">
        <v>1.0469999999999999</v>
      </c>
      <c r="G20" s="7">
        <v>0.78700000000000003</v>
      </c>
      <c r="H20" s="7">
        <v>0.86199999999999999</v>
      </c>
      <c r="I20" s="7">
        <v>0.88700000000000001</v>
      </c>
      <c r="J20" s="7">
        <v>1.0469999999999999</v>
      </c>
      <c r="K20" s="7">
        <v>1.0469999999999999</v>
      </c>
      <c r="L20" s="7">
        <v>1.087</v>
      </c>
      <c r="M20" s="7">
        <v>0.88700000000000001</v>
      </c>
      <c r="N20" s="7">
        <v>1.0369999999999999</v>
      </c>
      <c r="O20" s="7">
        <v>0.88700000000000001</v>
      </c>
      <c r="P20" s="7">
        <v>0.88700000000000001</v>
      </c>
    </row>
    <row r="21" spans="1:16" x14ac:dyDescent="0.2">
      <c r="A21" s="1" t="s">
        <v>13</v>
      </c>
      <c r="B21" s="7">
        <v>1.3740000000000001</v>
      </c>
      <c r="C21" s="7">
        <v>1.3740000000000001</v>
      </c>
      <c r="D21" s="7">
        <v>1.3740000000000001</v>
      </c>
      <c r="E21" s="7">
        <v>1.694</v>
      </c>
      <c r="F21" s="7">
        <v>2.0939999999999999</v>
      </c>
      <c r="G21" s="7">
        <v>1.5740000000000001</v>
      </c>
      <c r="H21" s="7">
        <v>1.7230000000000001</v>
      </c>
      <c r="I21" s="7">
        <v>1.774</v>
      </c>
      <c r="J21" s="7">
        <v>2.0939999999999999</v>
      </c>
      <c r="K21" s="7">
        <v>2.0939999999999999</v>
      </c>
      <c r="L21" s="7">
        <v>2.1739999999999999</v>
      </c>
      <c r="M21" s="7">
        <v>1.774</v>
      </c>
      <c r="N21" s="7">
        <v>2.0739999999999998</v>
      </c>
      <c r="O21" s="7">
        <v>1.774</v>
      </c>
      <c r="P21" s="7">
        <v>1.774</v>
      </c>
    </row>
    <row r="22" spans="1:16" x14ac:dyDescent="0.2">
      <c r="A22" s="1" t="s">
        <v>14</v>
      </c>
      <c r="B22" s="7">
        <v>2.7490000000000001</v>
      </c>
      <c r="C22" s="7">
        <v>2.7490000000000001</v>
      </c>
      <c r="D22" s="7">
        <v>2.7490000000000001</v>
      </c>
      <c r="E22" s="7">
        <v>3.3889999999999998</v>
      </c>
      <c r="F22" s="7">
        <v>4.1890000000000001</v>
      </c>
      <c r="G22" s="7">
        <v>3.149</v>
      </c>
      <c r="H22" s="7">
        <v>3.4470000000000001</v>
      </c>
      <c r="I22" s="7">
        <v>3.5489999999999999</v>
      </c>
      <c r="J22" s="7">
        <v>4.1890000000000001</v>
      </c>
      <c r="K22" s="7">
        <v>4.1890000000000001</v>
      </c>
      <c r="L22" s="7">
        <v>4.3490000000000002</v>
      </c>
      <c r="M22" s="7">
        <v>3.5489999999999999</v>
      </c>
      <c r="N22" s="7">
        <v>4.149</v>
      </c>
      <c r="O22" s="7">
        <v>3.5489999999999999</v>
      </c>
      <c r="P22" s="7">
        <v>3.5489999999999999</v>
      </c>
    </row>
    <row r="23" spans="1:16" x14ac:dyDescent="0.2">
      <c r="A23" s="1" t="s">
        <v>76</v>
      </c>
      <c r="B23" s="7">
        <v>0.84399999999999997</v>
      </c>
      <c r="C23" s="7">
        <v>0.84399999999999997</v>
      </c>
      <c r="D23" s="7">
        <v>0.84399999999999997</v>
      </c>
      <c r="E23" s="7">
        <v>0.99399999999999999</v>
      </c>
      <c r="F23" s="7">
        <v>1.034</v>
      </c>
      <c r="G23" s="7">
        <v>0.93400000000000005</v>
      </c>
      <c r="H23" s="7">
        <v>1.075</v>
      </c>
      <c r="I23" s="7">
        <v>1.1040000000000001</v>
      </c>
      <c r="J23" s="7">
        <v>1.1439999999999999</v>
      </c>
      <c r="K23" s="7">
        <v>1.1439999999999999</v>
      </c>
      <c r="L23" s="7">
        <v>1.0640000000000001</v>
      </c>
      <c r="M23" s="7">
        <v>1.014</v>
      </c>
      <c r="N23" s="7">
        <v>1.204</v>
      </c>
      <c r="O23" s="7">
        <v>1.0369999999999999</v>
      </c>
      <c r="P23" s="7">
        <v>1.0369999999999999</v>
      </c>
    </row>
    <row r="24" spans="1:16" x14ac:dyDescent="0.2">
      <c r="A24" s="1" t="s">
        <v>77</v>
      </c>
      <c r="B24" s="7">
        <v>1.2649999999999999</v>
      </c>
      <c r="C24" s="7">
        <v>1.2649999999999999</v>
      </c>
      <c r="D24" s="7">
        <v>1.2649999999999999</v>
      </c>
      <c r="E24" s="7">
        <v>1.4970000000000001</v>
      </c>
      <c r="F24" s="7">
        <v>1.5569999999999999</v>
      </c>
      <c r="G24" s="7">
        <v>1.397</v>
      </c>
      <c r="H24" s="7">
        <v>1.569</v>
      </c>
      <c r="I24" s="7">
        <v>1.677</v>
      </c>
      <c r="J24" s="7">
        <v>1.7270000000000001</v>
      </c>
      <c r="K24" s="7">
        <v>1.7270000000000001</v>
      </c>
      <c r="L24" s="7">
        <v>1.617</v>
      </c>
      <c r="M24" s="7">
        <v>1.5369999999999999</v>
      </c>
      <c r="N24" s="7">
        <v>1.8360000000000001</v>
      </c>
      <c r="O24" s="7">
        <v>1.5720000000000001</v>
      </c>
      <c r="P24" s="7">
        <v>1.5720000000000001</v>
      </c>
    </row>
    <row r="25" spans="1:16" x14ac:dyDescent="0.2">
      <c r="A25" s="1" t="s">
        <v>78</v>
      </c>
      <c r="B25" s="7">
        <v>2.1070000000000002</v>
      </c>
      <c r="C25" s="7">
        <v>2.1070000000000002</v>
      </c>
      <c r="D25" s="7">
        <v>2.1070000000000002</v>
      </c>
      <c r="E25" s="7">
        <v>2.5139999999999998</v>
      </c>
      <c r="F25" s="7">
        <v>2.6139999999999999</v>
      </c>
      <c r="G25" s="7">
        <v>2.3439999999999999</v>
      </c>
      <c r="H25" s="7">
        <v>2.5739999999999998</v>
      </c>
      <c r="I25" s="7">
        <v>2.8140000000000001</v>
      </c>
      <c r="J25" s="7">
        <v>2.9140000000000001</v>
      </c>
      <c r="K25" s="7">
        <v>2.9140000000000001</v>
      </c>
      <c r="L25" s="7">
        <v>2.714</v>
      </c>
      <c r="M25" s="7">
        <v>2.5739999999999998</v>
      </c>
      <c r="N25" s="7">
        <v>3.0870000000000002</v>
      </c>
      <c r="O25" s="7">
        <v>2.6339999999999999</v>
      </c>
      <c r="P25" s="7">
        <v>2.6339999999999999</v>
      </c>
    </row>
    <row r="26" spans="1:16" x14ac:dyDescent="0.2">
      <c r="A26" s="1" t="s">
        <v>79</v>
      </c>
      <c r="B26" s="7">
        <v>3.887</v>
      </c>
      <c r="C26" s="7">
        <v>3.887</v>
      </c>
      <c r="D26" s="7">
        <v>3.887</v>
      </c>
      <c r="E26" s="7">
        <v>4.6589999999999998</v>
      </c>
      <c r="F26" s="7">
        <v>4.8390000000000004</v>
      </c>
      <c r="G26" s="7">
        <v>4.3289999999999997</v>
      </c>
      <c r="H26" s="7">
        <v>4.6740000000000004</v>
      </c>
      <c r="I26" s="7">
        <v>5.2190000000000003</v>
      </c>
      <c r="J26" s="7">
        <v>5.4089999999999998</v>
      </c>
      <c r="K26" s="7">
        <v>5.4089999999999998</v>
      </c>
      <c r="L26" s="7">
        <v>5.0289999999999999</v>
      </c>
      <c r="M26" s="7">
        <v>4.7590000000000003</v>
      </c>
      <c r="N26" s="7">
        <v>5.7389999999999999</v>
      </c>
      <c r="O26" s="7">
        <v>4.8789999999999996</v>
      </c>
      <c r="P26" s="7">
        <v>4.8789999999999996</v>
      </c>
    </row>
    <row r="27" spans="1:16" x14ac:dyDescent="0.2">
      <c r="A27" s="1" t="s">
        <v>80</v>
      </c>
      <c r="B27" s="7">
        <v>6.7430000000000003</v>
      </c>
      <c r="C27" s="7">
        <v>6.7430000000000003</v>
      </c>
      <c r="D27" s="7">
        <v>6.7430000000000003</v>
      </c>
      <c r="E27" s="7">
        <v>8.0329999999999995</v>
      </c>
      <c r="F27" s="7">
        <v>8.343</v>
      </c>
      <c r="G27" s="7">
        <v>7.4829999999999997</v>
      </c>
      <c r="H27" s="7">
        <v>8.3010000000000002</v>
      </c>
      <c r="I27" s="7">
        <v>8.9730000000000008</v>
      </c>
      <c r="J27" s="7">
        <v>9.2929999999999993</v>
      </c>
      <c r="K27" s="7">
        <v>9.2929999999999993</v>
      </c>
      <c r="L27" s="7">
        <v>8.6630000000000003</v>
      </c>
      <c r="M27" s="7">
        <v>8.2129999999999992</v>
      </c>
      <c r="N27" s="7">
        <v>9.8460000000000001</v>
      </c>
      <c r="O27" s="7">
        <v>8.4030000000000005</v>
      </c>
      <c r="P27" s="7">
        <v>8.4030000000000005</v>
      </c>
    </row>
    <row r="28" spans="1:16" x14ac:dyDescent="0.2">
      <c r="A28" s="1" t="s">
        <v>81</v>
      </c>
      <c r="B28" s="7">
        <v>7.774</v>
      </c>
      <c r="C28" s="7">
        <v>7.774</v>
      </c>
      <c r="D28" s="7">
        <v>7.774</v>
      </c>
      <c r="E28" s="7">
        <v>9.3179999999999996</v>
      </c>
      <c r="F28" s="7">
        <v>9.6880000000000006</v>
      </c>
      <c r="G28" s="7">
        <v>8.6579999999999995</v>
      </c>
      <c r="H28" s="7">
        <v>9.5440000000000005</v>
      </c>
      <c r="I28" s="7">
        <v>10.438000000000001</v>
      </c>
      <c r="J28" s="7">
        <v>10.818</v>
      </c>
      <c r="K28" s="7">
        <v>10.818</v>
      </c>
      <c r="L28" s="7">
        <v>10.058</v>
      </c>
      <c r="M28" s="7">
        <v>9.5280000000000005</v>
      </c>
      <c r="N28" s="7">
        <v>11.478</v>
      </c>
      <c r="O28" s="7">
        <v>9.7579999999999991</v>
      </c>
      <c r="P28" s="7">
        <v>9.7579999999999991</v>
      </c>
    </row>
    <row r="29" spans="1:16" x14ac:dyDescent="0.2">
      <c r="A29" s="1" t="s">
        <v>102</v>
      </c>
      <c r="B29" s="7">
        <v>1.52</v>
      </c>
      <c r="C29" s="7">
        <v>1.52</v>
      </c>
      <c r="D29" s="7" t="s">
        <v>115</v>
      </c>
      <c r="E29" s="7" t="s">
        <v>115</v>
      </c>
      <c r="F29" s="7">
        <v>1.93</v>
      </c>
      <c r="G29" s="7">
        <v>1.69</v>
      </c>
      <c r="H29" s="7">
        <v>1.9</v>
      </c>
      <c r="I29" s="7">
        <v>2.16</v>
      </c>
      <c r="J29" s="7">
        <v>2.1800000000000002</v>
      </c>
      <c r="K29" s="7" t="s">
        <v>115</v>
      </c>
      <c r="L29" s="7" t="s">
        <v>115</v>
      </c>
      <c r="M29" s="7" t="s">
        <v>115</v>
      </c>
      <c r="N29" s="7">
        <v>2.5</v>
      </c>
      <c r="O29" s="7" t="s">
        <v>115</v>
      </c>
      <c r="P29" s="7" t="s">
        <v>115</v>
      </c>
    </row>
    <row r="30" spans="1:16" x14ac:dyDescent="0.2">
      <c r="A30" s="1" t="s">
        <v>103</v>
      </c>
      <c r="B30" s="7">
        <v>1.98</v>
      </c>
      <c r="C30" s="7">
        <v>1.98</v>
      </c>
      <c r="D30" s="7" t="s">
        <v>115</v>
      </c>
      <c r="E30" s="7" t="s">
        <v>115</v>
      </c>
      <c r="F30" s="7">
        <v>2.68</v>
      </c>
      <c r="G30" s="7">
        <v>2.17</v>
      </c>
      <c r="H30" s="7">
        <v>2.38</v>
      </c>
      <c r="I30" s="7">
        <v>2.79</v>
      </c>
      <c r="J30" s="7">
        <v>2.88</v>
      </c>
      <c r="K30" s="7" t="s">
        <v>115</v>
      </c>
      <c r="L30" s="7" t="s">
        <v>115</v>
      </c>
      <c r="M30" s="7" t="s">
        <v>115</v>
      </c>
      <c r="N30" s="7">
        <v>3.47</v>
      </c>
      <c r="O30" s="7" t="s">
        <v>115</v>
      </c>
      <c r="P30" s="7" t="s">
        <v>115</v>
      </c>
    </row>
    <row r="31" spans="1:16" x14ac:dyDescent="0.2">
      <c r="A31" s="1" t="s">
        <v>104</v>
      </c>
      <c r="B31" s="7">
        <v>2.79</v>
      </c>
      <c r="C31" s="7">
        <v>2.79</v>
      </c>
      <c r="D31" s="7" t="s">
        <v>115</v>
      </c>
      <c r="E31" s="7" t="s">
        <v>115</v>
      </c>
      <c r="F31" s="7">
        <v>4.5599999999999996</v>
      </c>
      <c r="G31" s="7">
        <v>3.09</v>
      </c>
      <c r="H31" s="7">
        <v>3.32</v>
      </c>
      <c r="I31" s="7">
        <v>4.62</v>
      </c>
      <c r="J31" s="7">
        <v>4.83</v>
      </c>
      <c r="K31" s="7" t="s">
        <v>115</v>
      </c>
      <c r="L31" s="7" t="s">
        <v>115</v>
      </c>
      <c r="M31" s="7" t="s">
        <v>115</v>
      </c>
      <c r="N31" s="7">
        <v>5.35</v>
      </c>
      <c r="O31" s="7" t="s">
        <v>115</v>
      </c>
      <c r="P31" s="7" t="s">
        <v>115</v>
      </c>
    </row>
    <row r="32" spans="1:16" x14ac:dyDescent="0.2">
      <c r="A32" s="1" t="s">
        <v>105</v>
      </c>
      <c r="B32" s="7">
        <v>5.18</v>
      </c>
      <c r="C32" s="7">
        <v>5.18</v>
      </c>
      <c r="D32" s="7" t="s">
        <v>115</v>
      </c>
      <c r="E32" s="7" t="s">
        <v>115</v>
      </c>
      <c r="F32" s="7">
        <v>8.49</v>
      </c>
      <c r="G32" s="7">
        <v>5.72</v>
      </c>
      <c r="H32" s="7">
        <v>5.98</v>
      </c>
      <c r="I32" s="7">
        <v>7.05</v>
      </c>
      <c r="J32" s="7">
        <v>7.55</v>
      </c>
      <c r="K32" s="7" t="s">
        <v>115</v>
      </c>
      <c r="L32" s="7" t="s">
        <v>115</v>
      </c>
      <c r="M32" s="7" t="s">
        <v>115</v>
      </c>
      <c r="N32" s="7">
        <v>8.7100000000000009</v>
      </c>
      <c r="O32" s="7" t="s">
        <v>115</v>
      </c>
      <c r="P32" s="7" t="s">
        <v>115</v>
      </c>
    </row>
    <row r="33" spans="1:16" x14ac:dyDescent="0.2">
      <c r="A33" s="1" t="s">
        <v>106</v>
      </c>
      <c r="B33" s="7">
        <v>9.23</v>
      </c>
      <c r="C33" s="7">
        <v>9.23</v>
      </c>
      <c r="D33" s="7" t="s">
        <v>115</v>
      </c>
      <c r="E33" s="7" t="s">
        <v>115</v>
      </c>
      <c r="F33" s="7">
        <v>13.96</v>
      </c>
      <c r="G33" s="7">
        <v>10.16</v>
      </c>
      <c r="H33" s="7">
        <v>11.39</v>
      </c>
      <c r="I33" s="7">
        <v>15.04</v>
      </c>
      <c r="J33" s="7">
        <v>12.64</v>
      </c>
      <c r="K33" s="7" t="s">
        <v>115</v>
      </c>
      <c r="L33" s="7" t="s">
        <v>115</v>
      </c>
      <c r="M33" s="7" t="s">
        <v>115</v>
      </c>
      <c r="N33" s="7">
        <v>15.69</v>
      </c>
      <c r="O33" s="7" t="s">
        <v>115</v>
      </c>
      <c r="P33" s="7" t="s">
        <v>115</v>
      </c>
    </row>
    <row r="34" spans="1:16" x14ac:dyDescent="0.2">
      <c r="A34" s="1" t="s">
        <v>107</v>
      </c>
      <c r="B34" s="7">
        <v>7.78</v>
      </c>
      <c r="C34" s="7">
        <v>7.78</v>
      </c>
      <c r="D34" s="7" t="s">
        <v>115</v>
      </c>
      <c r="E34" s="7" t="s">
        <v>115</v>
      </c>
      <c r="F34" s="7">
        <v>10.67</v>
      </c>
      <c r="G34" s="7">
        <v>8.66</v>
      </c>
      <c r="H34" s="7">
        <v>9.5399999999999991</v>
      </c>
      <c r="I34" s="7">
        <v>10.44</v>
      </c>
      <c r="J34" s="7">
        <v>10.82</v>
      </c>
      <c r="K34" s="7" t="s">
        <v>115</v>
      </c>
      <c r="L34" s="7" t="s">
        <v>115</v>
      </c>
      <c r="M34" s="7" t="s">
        <v>115</v>
      </c>
      <c r="N34" s="7">
        <v>11.98</v>
      </c>
      <c r="O34" s="7" t="s">
        <v>115</v>
      </c>
      <c r="P34" s="7" t="s">
        <v>115</v>
      </c>
    </row>
    <row r="35" spans="1:16" x14ac:dyDescent="0.2">
      <c r="A35" s="1" t="s">
        <v>108</v>
      </c>
      <c r="B35" s="7">
        <v>14.46</v>
      </c>
      <c r="C35" s="7">
        <v>14.46</v>
      </c>
      <c r="D35" s="7" t="s">
        <v>115</v>
      </c>
      <c r="E35" s="7" t="s">
        <v>115</v>
      </c>
      <c r="F35" s="7">
        <v>17.420000000000002</v>
      </c>
      <c r="G35" s="7">
        <v>15.83</v>
      </c>
      <c r="H35" s="7">
        <v>17.64</v>
      </c>
      <c r="I35" s="7">
        <v>19.78</v>
      </c>
      <c r="J35" s="7">
        <v>19.78</v>
      </c>
      <c r="K35" s="7" t="s">
        <v>115</v>
      </c>
      <c r="L35" s="7" t="s">
        <v>115</v>
      </c>
      <c r="M35" s="7" t="s">
        <v>115</v>
      </c>
      <c r="N35" s="7">
        <v>21.87</v>
      </c>
      <c r="O35" s="7" t="s">
        <v>115</v>
      </c>
      <c r="P35" s="7" t="s">
        <v>115</v>
      </c>
    </row>
    <row r="36" spans="1:16" x14ac:dyDescent="0.2">
      <c r="A36" s="1" t="s">
        <v>92</v>
      </c>
      <c r="B36" s="7">
        <v>2.5000000000000001E-2</v>
      </c>
      <c r="C36" s="7">
        <v>2.5000000000000001E-2</v>
      </c>
      <c r="D36" s="7">
        <v>2.5000000000000001E-2</v>
      </c>
      <c r="E36" s="7">
        <v>2.5999999999999999E-2</v>
      </c>
      <c r="F36" s="7">
        <v>3.5000000000000003E-2</v>
      </c>
      <c r="G36" s="7">
        <v>2.5999999999999999E-2</v>
      </c>
      <c r="H36" s="7">
        <v>2.9000000000000001E-2</v>
      </c>
      <c r="I36" s="7">
        <v>2.9000000000000001E-2</v>
      </c>
      <c r="J36" s="7">
        <v>2.5000000000000001E-2</v>
      </c>
      <c r="K36" s="7">
        <v>2.5000000000000001E-2</v>
      </c>
      <c r="L36" s="7">
        <v>2.5000000000000001E-2</v>
      </c>
      <c r="M36" s="7">
        <v>2.9000000000000001E-2</v>
      </c>
      <c r="N36" s="7">
        <v>3.5000000000000003E-2</v>
      </c>
      <c r="O36" s="7">
        <v>2.5000000000000001E-2</v>
      </c>
      <c r="P36" s="7">
        <v>2.5000000000000001E-2</v>
      </c>
    </row>
    <row r="37" spans="1:16" x14ac:dyDescent="0.2">
      <c r="A37" s="1" t="s">
        <v>89</v>
      </c>
      <c r="B37" s="7">
        <v>0</v>
      </c>
      <c r="C37" s="7">
        <v>0</v>
      </c>
      <c r="D37" s="7">
        <v>0</v>
      </c>
      <c r="E37" s="7">
        <v>0</v>
      </c>
      <c r="F37" s="7">
        <v>0</v>
      </c>
      <c r="G37" s="7">
        <v>0</v>
      </c>
      <c r="H37" s="7">
        <v>0</v>
      </c>
      <c r="I37" s="7">
        <v>0</v>
      </c>
      <c r="J37" s="7">
        <v>0</v>
      </c>
      <c r="K37" s="7">
        <v>0</v>
      </c>
      <c r="L37" s="7">
        <v>0</v>
      </c>
      <c r="M37" s="7">
        <v>0</v>
      </c>
      <c r="N37" s="7">
        <v>0</v>
      </c>
      <c r="O37" s="7">
        <v>0</v>
      </c>
      <c r="P37" s="7">
        <v>0</v>
      </c>
    </row>
    <row r="38" spans="1:16" x14ac:dyDescent="0.2">
      <c r="A38" s="1"/>
      <c r="B38" s="7"/>
      <c r="C38" s="7"/>
      <c r="D38" s="7"/>
      <c r="E38" s="7"/>
      <c r="F38" s="7"/>
      <c r="G38" s="7"/>
      <c r="H38" s="7"/>
      <c r="I38" s="7"/>
      <c r="J38" s="7"/>
      <c r="K38" s="7"/>
      <c r="L38" s="7"/>
      <c r="M38" s="7"/>
      <c r="N38" s="7"/>
      <c r="O38" s="7"/>
      <c r="P38" s="7"/>
    </row>
    <row r="39" spans="1:16" x14ac:dyDescent="0.2">
      <c r="A39" s="1"/>
      <c r="B39" s="7"/>
      <c r="C39" s="7"/>
      <c r="D39" s="7"/>
      <c r="E39" s="7"/>
      <c r="F39" s="7"/>
      <c r="G39" s="7"/>
      <c r="H39" s="7"/>
      <c r="I39" s="7"/>
      <c r="J39" s="7"/>
      <c r="K39" s="7"/>
      <c r="L39" s="7"/>
      <c r="M39" s="7"/>
      <c r="N39" s="7"/>
      <c r="O39" s="7"/>
      <c r="P39" s="7"/>
    </row>
    <row r="40" spans="1:16" x14ac:dyDescent="0.2">
      <c r="A40" s="1"/>
      <c r="B40" s="66"/>
      <c r="C40" s="66"/>
      <c r="D40" s="66"/>
      <c r="E40" s="66"/>
      <c r="F40" s="7"/>
      <c r="G40" s="66"/>
      <c r="H40" s="66"/>
      <c r="I40" s="66"/>
      <c r="J40" s="7"/>
      <c r="K40" s="7"/>
      <c r="L40" s="7"/>
      <c r="M40" s="7"/>
      <c r="N40" s="7"/>
      <c r="O40" s="7"/>
      <c r="P40" s="7"/>
    </row>
    <row r="41" spans="1:16" x14ac:dyDescent="0.2">
      <c r="A41" s="1"/>
      <c r="B41" s="66"/>
      <c r="C41" s="66"/>
      <c r="D41" s="66"/>
      <c r="E41" s="66"/>
      <c r="F41" s="66"/>
      <c r="G41" s="66"/>
      <c r="H41" s="66"/>
      <c r="I41" s="66"/>
      <c r="J41" s="66"/>
      <c r="K41" s="66"/>
      <c r="L41" s="66"/>
      <c r="M41" s="66"/>
      <c r="N41" s="66"/>
      <c r="O41" s="66"/>
      <c r="P41" s="66"/>
    </row>
    <row r="42" spans="1:16" x14ac:dyDescent="0.2">
      <c r="A42" s="1"/>
      <c r="B42" s="66"/>
      <c r="C42" s="66"/>
      <c r="D42" s="66"/>
      <c r="E42" s="66"/>
      <c r="F42" s="66"/>
      <c r="G42" s="66"/>
      <c r="H42" s="66"/>
      <c r="I42" s="66"/>
      <c r="J42" s="66"/>
      <c r="K42" s="66"/>
      <c r="L42" s="66"/>
      <c r="M42" s="66"/>
      <c r="N42" s="66"/>
      <c r="O42" s="66"/>
      <c r="P42" s="66"/>
    </row>
    <row r="43" spans="1:16" x14ac:dyDescent="0.2">
      <c r="A43" s="1"/>
      <c r="B43" s="66"/>
      <c r="C43" s="66"/>
      <c r="D43" s="66"/>
      <c r="E43" s="66"/>
      <c r="F43" s="66"/>
      <c r="G43" s="66"/>
      <c r="H43" s="66"/>
      <c r="I43" s="66"/>
      <c r="J43" s="66"/>
      <c r="K43" s="66"/>
      <c r="L43" s="66"/>
      <c r="M43" s="66"/>
      <c r="N43" s="66"/>
      <c r="O43" s="66"/>
      <c r="P43" s="66"/>
    </row>
  </sheetData>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5"/>
  <sheetViews>
    <sheetView workbookViewId="0">
      <selection activeCell="H35" sqref="H35"/>
    </sheetView>
  </sheetViews>
  <sheetFormatPr baseColWidth="10" defaultColWidth="8.83203125" defaultRowHeight="16" x14ac:dyDescent="0.2"/>
  <cols>
    <col min="1" max="1" width="38.83203125" customWidth="1"/>
    <col min="2" max="2" width="37.33203125" customWidth="1"/>
    <col min="4" max="4" width="28" customWidth="1"/>
  </cols>
  <sheetData>
    <row r="1" spans="1:4" x14ac:dyDescent="0.2">
      <c r="A1" t="str">
        <f>D2</f>
        <v>Windows</v>
      </c>
      <c r="B1" t="str">
        <f>D3</f>
        <v>Amazon Linux 2</v>
      </c>
      <c r="D1" t="s">
        <v>90</v>
      </c>
    </row>
    <row r="2" spans="1:4" x14ac:dyDescent="0.2">
      <c r="A2" t="s">
        <v>58</v>
      </c>
      <c r="B2" t="s">
        <v>89</v>
      </c>
      <c r="D2" t="s">
        <v>88</v>
      </c>
    </row>
    <row r="3" spans="1:4" x14ac:dyDescent="0.2">
      <c r="A3" t="s">
        <v>59</v>
      </c>
      <c r="D3" t="s">
        <v>93</v>
      </c>
    </row>
    <row r="4" spans="1:4" x14ac:dyDescent="0.2">
      <c r="A4" t="s">
        <v>64</v>
      </c>
      <c r="D4" t="s">
        <v>116</v>
      </c>
    </row>
    <row r="5" spans="1:4" x14ac:dyDescent="0.2">
      <c r="D5" t="s">
        <v>117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62"/>
  <sheetViews>
    <sheetView showGridLines="0" zoomScaleNormal="100" workbookViewId="0">
      <selection activeCell="C37" sqref="C37:C60"/>
    </sheetView>
  </sheetViews>
  <sheetFormatPr baseColWidth="10" defaultColWidth="0" defaultRowHeight="16" zeroHeight="1" x14ac:dyDescent="0.2"/>
  <cols>
    <col min="1" max="2" width="11" customWidth="1"/>
    <col min="3" max="4" width="28.83203125" customWidth="1"/>
    <col min="5" max="5" width="19.6640625" bestFit="1" customWidth="1"/>
    <col min="6" max="17" width="11" customWidth="1"/>
    <col min="18" max="16384" width="11" hidden="1"/>
  </cols>
  <sheetData>
    <row r="1" spans="1:5" ht="30" thickBot="1" x14ac:dyDescent="0.4">
      <c r="A1" s="6" t="s">
        <v>75</v>
      </c>
    </row>
    <row r="2" spans="1:5" ht="17" thickBot="1" x14ac:dyDescent="0.25">
      <c r="A2" s="159" t="s">
        <v>68</v>
      </c>
      <c r="B2" s="159"/>
      <c r="C2" s="43">
        <v>4</v>
      </c>
    </row>
    <row r="3" spans="1:5" x14ac:dyDescent="0.2">
      <c r="A3" s="45"/>
      <c r="B3" s="45"/>
      <c r="C3" s="46"/>
      <c r="D3" s="46"/>
    </row>
    <row r="4" spans="1:5" ht="17" thickBot="1" x14ac:dyDescent="0.25">
      <c r="A4" s="2" t="s">
        <v>21</v>
      </c>
    </row>
    <row r="5" spans="1:5" s="41" customFormat="1" ht="17" thickBot="1" x14ac:dyDescent="0.25">
      <c r="A5" s="160" t="s">
        <v>66</v>
      </c>
      <c r="B5" s="160"/>
      <c r="C5" s="44">
        <v>5</v>
      </c>
      <c r="D5"/>
    </row>
    <row r="6" spans="1:5" ht="17" thickBot="1" x14ac:dyDescent="0.25">
      <c r="A6" s="2" t="s">
        <v>19</v>
      </c>
      <c r="B6" s="2" t="s">
        <v>20</v>
      </c>
      <c r="C6" s="2" t="s">
        <v>26</v>
      </c>
      <c r="D6" s="2" t="s">
        <v>109</v>
      </c>
      <c r="E6" s="2" t="s">
        <v>63</v>
      </c>
    </row>
    <row r="7" spans="1:5" x14ac:dyDescent="0.2">
      <c r="A7" s="3">
        <v>0.25</v>
      </c>
      <c r="B7" s="3">
        <v>0.29166666666666669</v>
      </c>
      <c r="C7" s="91"/>
      <c r="D7" s="20">
        <f t="shared" ref="D7:D30" si="0">ROUNDUP($C7/Session_Density,0)</f>
        <v>0</v>
      </c>
      <c r="E7" s="20">
        <f t="shared" ref="E7:E30" si="1">ROUNDUP($C7*buffer_percent/Session_Density,0)</f>
        <v>0</v>
      </c>
    </row>
    <row r="8" spans="1:5" x14ac:dyDescent="0.2">
      <c r="A8" s="3">
        <v>0.29166666666666669</v>
      </c>
      <c r="B8" s="3">
        <v>0.33333333333333331</v>
      </c>
      <c r="C8" s="92"/>
      <c r="D8" s="21">
        <f t="shared" si="0"/>
        <v>0</v>
      </c>
      <c r="E8" s="21">
        <f t="shared" si="1"/>
        <v>0</v>
      </c>
    </row>
    <row r="9" spans="1:5" x14ac:dyDescent="0.2">
      <c r="A9" s="3">
        <v>0.33333333333333331</v>
      </c>
      <c r="B9" s="3">
        <v>0.375</v>
      </c>
      <c r="C9" s="92"/>
      <c r="D9" s="21">
        <f t="shared" si="0"/>
        <v>0</v>
      </c>
      <c r="E9" s="21">
        <f t="shared" si="1"/>
        <v>0</v>
      </c>
    </row>
    <row r="10" spans="1:5" x14ac:dyDescent="0.2">
      <c r="A10" s="3">
        <v>0.375</v>
      </c>
      <c r="B10" s="3">
        <v>0.41666666666666702</v>
      </c>
      <c r="C10" s="92"/>
      <c r="D10" s="21">
        <f t="shared" si="0"/>
        <v>0</v>
      </c>
      <c r="E10" s="21">
        <f t="shared" si="1"/>
        <v>0</v>
      </c>
    </row>
    <row r="11" spans="1:5" x14ac:dyDescent="0.2">
      <c r="A11" s="3">
        <v>0.41666666666666702</v>
      </c>
      <c r="B11" s="3">
        <v>0.45833333333333398</v>
      </c>
      <c r="C11" s="92"/>
      <c r="D11" s="21">
        <f t="shared" si="0"/>
        <v>0</v>
      </c>
      <c r="E11" s="21">
        <f t="shared" si="1"/>
        <v>0</v>
      </c>
    </row>
    <row r="12" spans="1:5" x14ac:dyDescent="0.2">
      <c r="A12" s="3">
        <v>0.45833333333333298</v>
      </c>
      <c r="B12" s="3">
        <v>0.5</v>
      </c>
      <c r="C12" s="92"/>
      <c r="D12" s="21">
        <f t="shared" si="0"/>
        <v>0</v>
      </c>
      <c r="E12" s="21">
        <f t="shared" si="1"/>
        <v>0</v>
      </c>
    </row>
    <row r="13" spans="1:5" x14ac:dyDescent="0.2">
      <c r="A13" s="3">
        <v>0.5</v>
      </c>
      <c r="B13" s="3">
        <v>0.54166666666666696</v>
      </c>
      <c r="C13" s="92"/>
      <c r="D13" s="21">
        <f t="shared" si="0"/>
        <v>0</v>
      </c>
      <c r="E13" s="21">
        <f t="shared" si="1"/>
        <v>0</v>
      </c>
    </row>
    <row r="14" spans="1:5" x14ac:dyDescent="0.2">
      <c r="A14" s="3">
        <v>0.54166666666666696</v>
      </c>
      <c r="B14" s="3">
        <v>0.58333333333333304</v>
      </c>
      <c r="C14" s="92"/>
      <c r="D14" s="21">
        <f t="shared" si="0"/>
        <v>0</v>
      </c>
      <c r="E14" s="21">
        <f t="shared" si="1"/>
        <v>0</v>
      </c>
    </row>
    <row r="15" spans="1:5" x14ac:dyDescent="0.2">
      <c r="A15" s="3">
        <v>0.58333333333333304</v>
      </c>
      <c r="B15" s="3">
        <v>0.625</v>
      </c>
      <c r="C15" s="92"/>
      <c r="D15" s="21">
        <f t="shared" si="0"/>
        <v>0</v>
      </c>
      <c r="E15" s="21">
        <f t="shared" si="1"/>
        <v>0</v>
      </c>
    </row>
    <row r="16" spans="1:5" x14ac:dyDescent="0.2">
      <c r="A16" s="3">
        <v>0.625</v>
      </c>
      <c r="B16" s="3">
        <v>0.66666666666666696</v>
      </c>
      <c r="C16" s="92"/>
      <c r="D16" s="21">
        <f t="shared" si="0"/>
        <v>0</v>
      </c>
      <c r="E16" s="21">
        <f t="shared" si="1"/>
        <v>0</v>
      </c>
    </row>
    <row r="17" spans="1:5" x14ac:dyDescent="0.2">
      <c r="A17" s="3">
        <v>0.66666666666666696</v>
      </c>
      <c r="B17" s="3">
        <v>0.70833333333333304</v>
      </c>
      <c r="C17" s="92"/>
      <c r="D17" s="21">
        <f t="shared" si="0"/>
        <v>0</v>
      </c>
      <c r="E17" s="21">
        <f t="shared" si="1"/>
        <v>0</v>
      </c>
    </row>
    <row r="18" spans="1:5" x14ac:dyDescent="0.2">
      <c r="A18" s="3">
        <v>0.70833333333333404</v>
      </c>
      <c r="B18" s="3">
        <v>0.75</v>
      </c>
      <c r="C18" s="92"/>
      <c r="D18" s="21">
        <f t="shared" si="0"/>
        <v>0</v>
      </c>
      <c r="E18" s="21">
        <f t="shared" si="1"/>
        <v>0</v>
      </c>
    </row>
    <row r="19" spans="1:5" x14ac:dyDescent="0.2">
      <c r="A19" s="3">
        <v>0.75</v>
      </c>
      <c r="B19" s="3">
        <v>0.79166666666666696</v>
      </c>
      <c r="C19" s="92"/>
      <c r="D19" s="21">
        <f t="shared" si="0"/>
        <v>0</v>
      </c>
      <c r="E19" s="21">
        <f t="shared" si="1"/>
        <v>0</v>
      </c>
    </row>
    <row r="20" spans="1:5" x14ac:dyDescent="0.2">
      <c r="A20" s="3">
        <v>0.79166666666666696</v>
      </c>
      <c r="B20" s="3">
        <v>0.83333333333333304</v>
      </c>
      <c r="C20" s="92"/>
      <c r="D20" s="21">
        <f t="shared" si="0"/>
        <v>0</v>
      </c>
      <c r="E20" s="21">
        <f t="shared" si="1"/>
        <v>0</v>
      </c>
    </row>
    <row r="21" spans="1:5" x14ac:dyDescent="0.2">
      <c r="A21" s="3">
        <v>0.83333333333333404</v>
      </c>
      <c r="B21" s="3">
        <v>0.875</v>
      </c>
      <c r="C21" s="92"/>
      <c r="D21" s="21">
        <f t="shared" si="0"/>
        <v>0</v>
      </c>
      <c r="E21" s="21">
        <f t="shared" si="1"/>
        <v>0</v>
      </c>
    </row>
    <row r="22" spans="1:5" x14ac:dyDescent="0.2">
      <c r="A22" s="3">
        <v>0.875</v>
      </c>
      <c r="B22" s="3">
        <v>0.91666666666666596</v>
      </c>
      <c r="C22" s="92"/>
      <c r="D22" s="21">
        <f t="shared" si="0"/>
        <v>0</v>
      </c>
      <c r="E22" s="21">
        <f t="shared" si="1"/>
        <v>0</v>
      </c>
    </row>
    <row r="23" spans="1:5" x14ac:dyDescent="0.2">
      <c r="A23" s="3">
        <v>0.91666666666666696</v>
      </c>
      <c r="B23" s="3">
        <v>0.95833333333333304</v>
      </c>
      <c r="C23" s="92"/>
      <c r="D23" s="21">
        <f t="shared" si="0"/>
        <v>0</v>
      </c>
      <c r="E23" s="21">
        <f t="shared" si="1"/>
        <v>0</v>
      </c>
    </row>
    <row r="24" spans="1:5" x14ac:dyDescent="0.2">
      <c r="A24" s="3">
        <v>0.95833333333333404</v>
      </c>
      <c r="B24" s="3">
        <v>1</v>
      </c>
      <c r="C24" s="92"/>
      <c r="D24" s="21">
        <f t="shared" si="0"/>
        <v>0</v>
      </c>
      <c r="E24" s="21">
        <f t="shared" si="1"/>
        <v>0</v>
      </c>
    </row>
    <row r="25" spans="1:5" x14ac:dyDescent="0.2">
      <c r="A25" s="3">
        <v>1</v>
      </c>
      <c r="B25" s="3">
        <v>1.0416666666666701</v>
      </c>
      <c r="C25" s="92"/>
      <c r="D25" s="21">
        <f t="shared" si="0"/>
        <v>0</v>
      </c>
      <c r="E25" s="21">
        <f t="shared" si="1"/>
        <v>0</v>
      </c>
    </row>
    <row r="26" spans="1:5" x14ac:dyDescent="0.2">
      <c r="A26" s="3">
        <v>1.0416666666666701</v>
      </c>
      <c r="B26" s="3">
        <v>1.0833333333333299</v>
      </c>
      <c r="C26" s="92"/>
      <c r="D26" s="21">
        <f t="shared" si="0"/>
        <v>0</v>
      </c>
      <c r="E26" s="21">
        <f t="shared" si="1"/>
        <v>0</v>
      </c>
    </row>
    <row r="27" spans="1:5" x14ac:dyDescent="0.2">
      <c r="A27" s="3">
        <v>1.0833333333333299</v>
      </c>
      <c r="B27" s="3">
        <v>1.125</v>
      </c>
      <c r="C27" s="92"/>
      <c r="D27" s="21">
        <f t="shared" si="0"/>
        <v>0</v>
      </c>
      <c r="E27" s="21">
        <f t="shared" si="1"/>
        <v>0</v>
      </c>
    </row>
    <row r="28" spans="1:5" x14ac:dyDescent="0.2">
      <c r="A28" s="3">
        <v>1.125</v>
      </c>
      <c r="B28" s="3">
        <v>1.1666666666666701</v>
      </c>
      <c r="C28" s="92"/>
      <c r="D28" s="21">
        <f t="shared" si="0"/>
        <v>0</v>
      </c>
      <c r="E28" s="21">
        <f t="shared" si="1"/>
        <v>0</v>
      </c>
    </row>
    <row r="29" spans="1:5" x14ac:dyDescent="0.2">
      <c r="A29" s="3">
        <v>1.1666666666666701</v>
      </c>
      <c r="B29" s="3">
        <v>1.2083333333333299</v>
      </c>
      <c r="C29" s="92"/>
      <c r="D29" s="21">
        <f t="shared" si="0"/>
        <v>0</v>
      </c>
      <c r="E29" s="21">
        <f t="shared" si="1"/>
        <v>0</v>
      </c>
    </row>
    <row r="30" spans="1:5" ht="17" thickBot="1" x14ac:dyDescent="0.25">
      <c r="A30" s="3">
        <v>1.2083333333333299</v>
      </c>
      <c r="B30" s="3">
        <v>1.25</v>
      </c>
      <c r="C30" s="92"/>
      <c r="D30" s="21">
        <f t="shared" si="0"/>
        <v>0</v>
      </c>
      <c r="E30" s="21">
        <f t="shared" si="1"/>
        <v>0</v>
      </c>
    </row>
    <row r="31" spans="1:5" ht="17" thickBot="1" x14ac:dyDescent="0.25">
      <c r="A31" s="2" t="s">
        <v>48</v>
      </c>
      <c r="C31" s="93">
        <f>SUM(C7:C30)</f>
        <v>0</v>
      </c>
      <c r="D31" s="94">
        <f>SUM(D7:D30)</f>
        <v>0</v>
      </c>
      <c r="E31" s="95">
        <f>SUM(E7:E30)</f>
        <v>0</v>
      </c>
    </row>
    <row r="32" spans="1:5" x14ac:dyDescent="0.2"/>
    <row r="33" spans="1:5" x14ac:dyDescent="0.2"/>
    <row r="34" spans="1:5" ht="17" thickBot="1" x14ac:dyDescent="0.25">
      <c r="A34" s="2" t="s">
        <v>22</v>
      </c>
    </row>
    <row r="35" spans="1:5" ht="17" thickBot="1" x14ac:dyDescent="0.25">
      <c r="A35" s="160" t="s">
        <v>67</v>
      </c>
      <c r="B35" s="161"/>
      <c r="C35" s="42">
        <v>2</v>
      </c>
    </row>
    <row r="36" spans="1:5" ht="17" thickBot="1" x14ac:dyDescent="0.25">
      <c r="A36" s="2" t="s">
        <v>19</v>
      </c>
      <c r="B36" s="2" t="s">
        <v>20</v>
      </c>
      <c r="C36" s="2" t="s">
        <v>26</v>
      </c>
      <c r="D36" s="2" t="s">
        <v>109</v>
      </c>
      <c r="E36" s="2" t="s">
        <v>63</v>
      </c>
    </row>
    <row r="37" spans="1:5" x14ac:dyDescent="0.2">
      <c r="A37" s="3">
        <v>0.25</v>
      </c>
      <c r="B37" s="3">
        <v>0.29166666666666669</v>
      </c>
      <c r="C37" s="91"/>
      <c r="D37" s="20">
        <f t="shared" ref="D37:D60" si="2">ROUNDUP($C37/Session_Density,0)</f>
        <v>0</v>
      </c>
      <c r="E37" s="20">
        <f t="shared" ref="E37:E60" si="3">ROUNDUP($C37*buffer_percent/Session_Density,0)</f>
        <v>0</v>
      </c>
    </row>
    <row r="38" spans="1:5" x14ac:dyDescent="0.2">
      <c r="A38" s="3">
        <v>0.29166666666666669</v>
      </c>
      <c r="B38" s="3">
        <v>0.33333333333333331</v>
      </c>
      <c r="C38" s="92"/>
      <c r="D38" s="21">
        <f t="shared" si="2"/>
        <v>0</v>
      </c>
      <c r="E38" s="21">
        <f t="shared" si="3"/>
        <v>0</v>
      </c>
    </row>
    <row r="39" spans="1:5" x14ac:dyDescent="0.2">
      <c r="A39" s="3">
        <v>0.33333333333333331</v>
      </c>
      <c r="B39" s="3">
        <v>0.375</v>
      </c>
      <c r="C39" s="92"/>
      <c r="D39" s="21">
        <f t="shared" si="2"/>
        <v>0</v>
      </c>
      <c r="E39" s="21">
        <f t="shared" si="3"/>
        <v>0</v>
      </c>
    </row>
    <row r="40" spans="1:5" x14ac:dyDescent="0.2">
      <c r="A40" s="3">
        <v>0.375</v>
      </c>
      <c r="B40" s="3">
        <v>0.41666666666666702</v>
      </c>
      <c r="C40" s="92"/>
      <c r="D40" s="21">
        <f t="shared" si="2"/>
        <v>0</v>
      </c>
      <c r="E40" s="21">
        <f t="shared" si="3"/>
        <v>0</v>
      </c>
    </row>
    <row r="41" spans="1:5" x14ac:dyDescent="0.2">
      <c r="A41" s="3">
        <v>0.41666666666666702</v>
      </c>
      <c r="B41" s="3">
        <v>0.45833333333333398</v>
      </c>
      <c r="C41" s="92"/>
      <c r="D41" s="21">
        <f t="shared" si="2"/>
        <v>0</v>
      </c>
      <c r="E41" s="21">
        <f t="shared" si="3"/>
        <v>0</v>
      </c>
    </row>
    <row r="42" spans="1:5" x14ac:dyDescent="0.2">
      <c r="A42" s="3">
        <v>0.45833333333333298</v>
      </c>
      <c r="B42" s="3">
        <v>0.5</v>
      </c>
      <c r="C42" s="92"/>
      <c r="D42" s="21">
        <f t="shared" si="2"/>
        <v>0</v>
      </c>
      <c r="E42" s="21">
        <f t="shared" si="3"/>
        <v>0</v>
      </c>
    </row>
    <row r="43" spans="1:5" x14ac:dyDescent="0.2">
      <c r="A43" s="3">
        <v>0.5</v>
      </c>
      <c r="B43" s="3">
        <v>0.54166666666666696</v>
      </c>
      <c r="C43" s="92"/>
      <c r="D43" s="21">
        <f t="shared" si="2"/>
        <v>0</v>
      </c>
      <c r="E43" s="21">
        <f t="shared" si="3"/>
        <v>0</v>
      </c>
    </row>
    <row r="44" spans="1:5" x14ac:dyDescent="0.2">
      <c r="A44" s="3">
        <v>0.54166666666666696</v>
      </c>
      <c r="B44" s="3">
        <v>0.58333333333333304</v>
      </c>
      <c r="C44" s="92"/>
      <c r="D44" s="21">
        <f t="shared" si="2"/>
        <v>0</v>
      </c>
      <c r="E44" s="21">
        <f t="shared" si="3"/>
        <v>0</v>
      </c>
    </row>
    <row r="45" spans="1:5" x14ac:dyDescent="0.2">
      <c r="A45" s="3">
        <v>0.58333333333333304</v>
      </c>
      <c r="B45" s="3">
        <v>0.625</v>
      </c>
      <c r="C45" s="92"/>
      <c r="D45" s="21">
        <f t="shared" si="2"/>
        <v>0</v>
      </c>
      <c r="E45" s="21">
        <f t="shared" si="3"/>
        <v>0</v>
      </c>
    </row>
    <row r="46" spans="1:5" x14ac:dyDescent="0.2">
      <c r="A46" s="3">
        <v>0.625</v>
      </c>
      <c r="B46" s="3">
        <v>0.66666666666666696</v>
      </c>
      <c r="C46" s="92"/>
      <c r="D46" s="21">
        <f t="shared" si="2"/>
        <v>0</v>
      </c>
      <c r="E46" s="21">
        <f t="shared" si="3"/>
        <v>0</v>
      </c>
    </row>
    <row r="47" spans="1:5" x14ac:dyDescent="0.2">
      <c r="A47" s="3">
        <v>0.66666666666666696</v>
      </c>
      <c r="B47" s="3">
        <v>0.70833333333333304</v>
      </c>
      <c r="C47" s="92"/>
      <c r="D47" s="21">
        <f t="shared" si="2"/>
        <v>0</v>
      </c>
      <c r="E47" s="21">
        <f t="shared" si="3"/>
        <v>0</v>
      </c>
    </row>
    <row r="48" spans="1:5" x14ac:dyDescent="0.2">
      <c r="A48" s="3">
        <v>0.70833333333333404</v>
      </c>
      <c r="B48" s="3">
        <v>0.75</v>
      </c>
      <c r="C48" s="92"/>
      <c r="D48" s="21">
        <f t="shared" si="2"/>
        <v>0</v>
      </c>
      <c r="E48" s="21">
        <f t="shared" si="3"/>
        <v>0</v>
      </c>
    </row>
    <row r="49" spans="1:5" x14ac:dyDescent="0.2">
      <c r="A49" s="3">
        <v>0.75</v>
      </c>
      <c r="B49" s="3">
        <v>0.79166666666666696</v>
      </c>
      <c r="C49" s="92"/>
      <c r="D49" s="21">
        <f t="shared" si="2"/>
        <v>0</v>
      </c>
      <c r="E49" s="21">
        <f t="shared" si="3"/>
        <v>0</v>
      </c>
    </row>
    <row r="50" spans="1:5" x14ac:dyDescent="0.2">
      <c r="A50" s="3">
        <v>0.79166666666666696</v>
      </c>
      <c r="B50" s="3">
        <v>0.83333333333333304</v>
      </c>
      <c r="C50" s="92"/>
      <c r="D50" s="21">
        <f t="shared" si="2"/>
        <v>0</v>
      </c>
      <c r="E50" s="21">
        <f t="shared" si="3"/>
        <v>0</v>
      </c>
    </row>
    <row r="51" spans="1:5" x14ac:dyDescent="0.2">
      <c r="A51" s="3">
        <v>0.83333333333333404</v>
      </c>
      <c r="B51" s="3">
        <v>0.875</v>
      </c>
      <c r="C51" s="92"/>
      <c r="D51" s="21">
        <f t="shared" si="2"/>
        <v>0</v>
      </c>
      <c r="E51" s="21">
        <f t="shared" si="3"/>
        <v>0</v>
      </c>
    </row>
    <row r="52" spans="1:5" x14ac:dyDescent="0.2">
      <c r="A52" s="3">
        <v>0.875</v>
      </c>
      <c r="B52" s="3">
        <v>0.91666666666666596</v>
      </c>
      <c r="C52" s="92"/>
      <c r="D52" s="21">
        <f t="shared" si="2"/>
        <v>0</v>
      </c>
      <c r="E52" s="21">
        <f t="shared" si="3"/>
        <v>0</v>
      </c>
    </row>
    <row r="53" spans="1:5" x14ac:dyDescent="0.2">
      <c r="A53" s="3">
        <v>0.91666666666666696</v>
      </c>
      <c r="B53" s="3">
        <v>0.95833333333333304</v>
      </c>
      <c r="C53" s="92"/>
      <c r="D53" s="21">
        <f t="shared" si="2"/>
        <v>0</v>
      </c>
      <c r="E53" s="21">
        <f t="shared" si="3"/>
        <v>0</v>
      </c>
    </row>
    <row r="54" spans="1:5" x14ac:dyDescent="0.2">
      <c r="A54" s="3">
        <v>0.95833333333333404</v>
      </c>
      <c r="B54" s="3">
        <v>1</v>
      </c>
      <c r="C54" s="92"/>
      <c r="D54" s="21">
        <f t="shared" si="2"/>
        <v>0</v>
      </c>
      <c r="E54" s="21">
        <f t="shared" si="3"/>
        <v>0</v>
      </c>
    </row>
    <row r="55" spans="1:5" x14ac:dyDescent="0.2">
      <c r="A55" s="3">
        <v>1</v>
      </c>
      <c r="B55" s="3">
        <v>1.0416666666666701</v>
      </c>
      <c r="C55" s="92"/>
      <c r="D55" s="21">
        <f t="shared" si="2"/>
        <v>0</v>
      </c>
      <c r="E55" s="21">
        <f t="shared" si="3"/>
        <v>0</v>
      </c>
    </row>
    <row r="56" spans="1:5" x14ac:dyDescent="0.2">
      <c r="A56" s="3">
        <v>1.0416666666666701</v>
      </c>
      <c r="B56" s="3">
        <v>1.0833333333333299</v>
      </c>
      <c r="C56" s="92"/>
      <c r="D56" s="21">
        <f t="shared" si="2"/>
        <v>0</v>
      </c>
      <c r="E56" s="21">
        <f t="shared" si="3"/>
        <v>0</v>
      </c>
    </row>
    <row r="57" spans="1:5" x14ac:dyDescent="0.2">
      <c r="A57" s="3">
        <v>1.0833333333333299</v>
      </c>
      <c r="B57" s="3">
        <v>1.125</v>
      </c>
      <c r="C57" s="92"/>
      <c r="D57" s="21">
        <f t="shared" si="2"/>
        <v>0</v>
      </c>
      <c r="E57" s="21">
        <f t="shared" si="3"/>
        <v>0</v>
      </c>
    </row>
    <row r="58" spans="1:5" x14ac:dyDescent="0.2">
      <c r="A58" s="3">
        <v>1.125</v>
      </c>
      <c r="B58" s="3">
        <v>1.1666666666666701</v>
      </c>
      <c r="C58" s="92"/>
      <c r="D58" s="21">
        <f t="shared" si="2"/>
        <v>0</v>
      </c>
      <c r="E58" s="21">
        <f t="shared" si="3"/>
        <v>0</v>
      </c>
    </row>
    <row r="59" spans="1:5" x14ac:dyDescent="0.2">
      <c r="A59" s="3">
        <v>1.1666666666666701</v>
      </c>
      <c r="B59" s="3">
        <v>1.2083333333333299</v>
      </c>
      <c r="C59" s="92"/>
      <c r="D59" s="21">
        <f t="shared" si="2"/>
        <v>0</v>
      </c>
      <c r="E59" s="21">
        <f t="shared" si="3"/>
        <v>0</v>
      </c>
    </row>
    <row r="60" spans="1:5" ht="17" thickBot="1" x14ac:dyDescent="0.25">
      <c r="A60" s="3">
        <v>1.2083333333333299</v>
      </c>
      <c r="B60" s="3">
        <v>1.25</v>
      </c>
      <c r="C60" s="92"/>
      <c r="D60" s="21">
        <f t="shared" si="2"/>
        <v>0</v>
      </c>
      <c r="E60" s="21">
        <f t="shared" si="3"/>
        <v>0</v>
      </c>
    </row>
    <row r="61" spans="1:5" ht="17" thickBot="1" x14ac:dyDescent="0.25">
      <c r="A61" s="2" t="s">
        <v>47</v>
      </c>
      <c r="C61" s="48">
        <f>SUM(C37:C60)</f>
        <v>0</v>
      </c>
      <c r="D61" s="48">
        <f>SUM(D37:D60)</f>
        <v>0</v>
      </c>
      <c r="E61" s="96">
        <f>SUM(E37:E60)</f>
        <v>0</v>
      </c>
    </row>
    <row r="62" spans="1:5" x14ac:dyDescent="0.2"/>
  </sheetData>
  <mergeCells count="3">
    <mergeCell ref="A2:B2"/>
    <mergeCell ref="A5:B5"/>
    <mergeCell ref="A35:B35"/>
  </mergeCells>
  <pageMargins left="0.25" right="0.25" top="0.75" bottom="0.75" header="0.3" footer="0.3"/>
  <pageSetup scale="53"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6"/>
  <sheetViews>
    <sheetView zoomScale="110" zoomScaleNormal="110" workbookViewId="0">
      <selection activeCell="H35" sqref="H35"/>
    </sheetView>
  </sheetViews>
  <sheetFormatPr baseColWidth="10" defaultColWidth="8.83203125" defaultRowHeight="16" x14ac:dyDescent="0.2"/>
  <cols>
    <col min="1" max="7" width="20.6640625" bestFit="1" customWidth="1"/>
    <col min="8" max="8" width="20.6640625" customWidth="1"/>
    <col min="9" max="9" width="20.6640625" bestFit="1" customWidth="1"/>
    <col min="10" max="10" width="21.83203125" bestFit="1" customWidth="1"/>
    <col min="11" max="11" width="23.1640625" bestFit="1" customWidth="1"/>
    <col min="12" max="12" width="21" bestFit="1" customWidth="1"/>
    <col min="13" max="13" width="20.1640625" bestFit="1" customWidth="1"/>
    <col min="14" max="14" width="25.83203125" bestFit="1" customWidth="1"/>
    <col min="15" max="15" width="25.5" bestFit="1" customWidth="1"/>
    <col min="16" max="16" width="23" bestFit="1" customWidth="1"/>
  </cols>
  <sheetData>
    <row r="1" spans="1:16" s="30" customFormat="1" x14ac:dyDescent="0.2">
      <c r="A1" s="128" t="s">
        <v>39</v>
      </c>
      <c r="B1" s="128" t="s">
        <v>40</v>
      </c>
      <c r="C1" s="128" t="s">
        <v>98</v>
      </c>
      <c r="D1" s="129" t="s">
        <v>95</v>
      </c>
      <c r="E1" s="128" t="s">
        <v>41</v>
      </c>
      <c r="F1" s="128" t="s">
        <v>42</v>
      </c>
      <c r="G1" s="128" t="s">
        <v>87</v>
      </c>
      <c r="H1" s="128" t="s">
        <v>122</v>
      </c>
      <c r="I1" s="128" t="s">
        <v>43</v>
      </c>
      <c r="J1" s="128" t="s">
        <v>84</v>
      </c>
      <c r="K1" s="128" t="s">
        <v>44</v>
      </c>
      <c r="L1" s="128" t="s">
        <v>45</v>
      </c>
      <c r="M1" s="128" t="s">
        <v>46</v>
      </c>
      <c r="N1" s="130" t="s">
        <v>99</v>
      </c>
      <c r="O1" s="128" t="s">
        <v>57</v>
      </c>
      <c r="P1" s="128" t="s">
        <v>101</v>
      </c>
    </row>
    <row r="2" spans="1:16" s="30" customFormat="1" x14ac:dyDescent="0.2">
      <c r="A2" s="131" t="s">
        <v>86</v>
      </c>
      <c r="B2" s="131" t="s">
        <v>86</v>
      </c>
      <c r="C2" s="131" t="s">
        <v>86</v>
      </c>
      <c r="D2" s="132" t="s">
        <v>86</v>
      </c>
      <c r="E2" s="131" t="s">
        <v>86</v>
      </c>
      <c r="F2" s="131" t="s">
        <v>86</v>
      </c>
      <c r="G2" s="131" t="s">
        <v>86</v>
      </c>
      <c r="H2" s="131" t="s">
        <v>86</v>
      </c>
      <c r="I2" s="131" t="s">
        <v>86</v>
      </c>
      <c r="J2" s="131" t="s">
        <v>86</v>
      </c>
      <c r="K2" s="131" t="s">
        <v>86</v>
      </c>
      <c r="L2" s="131" t="s">
        <v>86</v>
      </c>
      <c r="M2" s="131" t="s">
        <v>86</v>
      </c>
      <c r="N2" s="133" t="s">
        <v>86</v>
      </c>
      <c r="O2" s="131" t="s">
        <v>86</v>
      </c>
      <c r="P2" s="131" t="s">
        <v>86</v>
      </c>
    </row>
    <row r="3" spans="1:16" x14ac:dyDescent="0.2">
      <c r="A3" s="107" t="s">
        <v>55</v>
      </c>
      <c r="B3" s="107" t="s">
        <v>55</v>
      </c>
      <c r="C3" s="107" t="s">
        <v>55</v>
      </c>
      <c r="D3" s="134" t="s">
        <v>55</v>
      </c>
      <c r="E3" s="107" t="s">
        <v>55</v>
      </c>
      <c r="F3" s="107" t="s">
        <v>55</v>
      </c>
      <c r="G3" s="107" t="s">
        <v>55</v>
      </c>
      <c r="H3" s="107" t="s">
        <v>55</v>
      </c>
      <c r="I3" s="107" t="s">
        <v>55</v>
      </c>
      <c r="J3" s="107" t="s">
        <v>55</v>
      </c>
      <c r="K3" s="107" t="s">
        <v>55</v>
      </c>
      <c r="L3" s="107" t="s">
        <v>55</v>
      </c>
      <c r="M3" s="107" t="s">
        <v>55</v>
      </c>
      <c r="N3" s="135" t="s">
        <v>55</v>
      </c>
      <c r="O3" s="107" t="s">
        <v>55</v>
      </c>
      <c r="P3" s="107" t="s">
        <v>55</v>
      </c>
    </row>
    <row r="4" spans="1:16" x14ac:dyDescent="0.2">
      <c r="A4" s="107" t="s">
        <v>4</v>
      </c>
      <c r="B4" s="107" t="s">
        <v>4</v>
      </c>
      <c r="C4" s="107" t="s">
        <v>4</v>
      </c>
      <c r="D4" s="136" t="s">
        <v>4</v>
      </c>
      <c r="E4" s="107" t="s">
        <v>4</v>
      </c>
      <c r="F4" s="107" t="s">
        <v>4</v>
      </c>
      <c r="G4" s="107" t="s">
        <v>4</v>
      </c>
      <c r="H4" s="107" t="s">
        <v>4</v>
      </c>
      <c r="I4" s="107" t="s">
        <v>4</v>
      </c>
      <c r="J4" s="107" t="s">
        <v>4</v>
      </c>
      <c r="K4" s="107" t="s">
        <v>4</v>
      </c>
      <c r="L4" s="107" t="s">
        <v>4</v>
      </c>
      <c r="M4" s="107" t="s">
        <v>4</v>
      </c>
      <c r="N4" s="137" t="s">
        <v>4</v>
      </c>
      <c r="O4" s="107" t="s">
        <v>4</v>
      </c>
      <c r="P4" s="107" t="s">
        <v>4</v>
      </c>
    </row>
    <row r="5" spans="1:16" x14ac:dyDescent="0.2">
      <c r="A5" s="136" t="s">
        <v>96</v>
      </c>
      <c r="B5" s="136" t="s">
        <v>96</v>
      </c>
      <c r="C5" s="136" t="s">
        <v>96</v>
      </c>
      <c r="D5" s="136" t="s">
        <v>96</v>
      </c>
      <c r="E5" s="136" t="s">
        <v>96</v>
      </c>
      <c r="F5" s="136" t="s">
        <v>96</v>
      </c>
      <c r="G5" s="136" t="s">
        <v>96</v>
      </c>
      <c r="H5" s="136" t="s">
        <v>96</v>
      </c>
      <c r="I5" s="136" t="s">
        <v>96</v>
      </c>
      <c r="J5" s="136" t="s">
        <v>96</v>
      </c>
      <c r="K5" s="136" t="s">
        <v>96</v>
      </c>
      <c r="L5" s="136" t="s">
        <v>96</v>
      </c>
      <c r="M5" s="136" t="s">
        <v>96</v>
      </c>
      <c r="N5" s="137" t="s">
        <v>96</v>
      </c>
      <c r="O5" s="136" t="s">
        <v>96</v>
      </c>
      <c r="P5" s="136" t="s">
        <v>96</v>
      </c>
    </row>
    <row r="6" spans="1:16" x14ac:dyDescent="0.2">
      <c r="A6" s="136" t="s">
        <v>97</v>
      </c>
      <c r="B6" s="136" t="s">
        <v>97</v>
      </c>
      <c r="C6" s="136" t="s">
        <v>97</v>
      </c>
      <c r="D6" s="136" t="s">
        <v>97</v>
      </c>
      <c r="E6" s="136" t="s">
        <v>97</v>
      </c>
      <c r="F6" s="136" t="s">
        <v>97</v>
      </c>
      <c r="G6" s="136" t="s">
        <v>97</v>
      </c>
      <c r="H6" s="136" t="s">
        <v>97</v>
      </c>
      <c r="I6" s="136" t="s">
        <v>97</v>
      </c>
      <c r="J6" s="136" t="s">
        <v>97</v>
      </c>
      <c r="K6" s="136" t="s">
        <v>97</v>
      </c>
      <c r="L6" s="136" t="s">
        <v>97</v>
      </c>
      <c r="M6" s="136" t="s">
        <v>97</v>
      </c>
      <c r="N6" s="137" t="s">
        <v>97</v>
      </c>
      <c r="O6" s="136" t="s">
        <v>97</v>
      </c>
      <c r="P6" s="136" t="s">
        <v>97</v>
      </c>
    </row>
    <row r="7" spans="1:16" x14ac:dyDescent="0.2">
      <c r="A7" s="107" t="s">
        <v>5</v>
      </c>
      <c r="B7" s="107" t="s">
        <v>5</v>
      </c>
      <c r="C7" s="107" t="s">
        <v>5</v>
      </c>
      <c r="D7" s="134" t="s">
        <v>5</v>
      </c>
      <c r="E7" s="107" t="s">
        <v>5</v>
      </c>
      <c r="F7" s="107" t="s">
        <v>5</v>
      </c>
      <c r="G7" s="107" t="s">
        <v>5</v>
      </c>
      <c r="H7" s="107" t="s">
        <v>5</v>
      </c>
      <c r="I7" s="107" t="s">
        <v>5</v>
      </c>
      <c r="J7" s="107" t="s">
        <v>5</v>
      </c>
      <c r="K7" s="107" t="s">
        <v>5</v>
      </c>
      <c r="L7" s="107" t="s">
        <v>5</v>
      </c>
      <c r="M7" s="107" t="s">
        <v>5</v>
      </c>
      <c r="N7" s="135" t="s">
        <v>5</v>
      </c>
      <c r="O7" s="107" t="s">
        <v>5</v>
      </c>
      <c r="P7" s="107" t="s">
        <v>5</v>
      </c>
    </row>
    <row r="8" spans="1:16" x14ac:dyDescent="0.2">
      <c r="A8" s="107" t="s">
        <v>6</v>
      </c>
      <c r="B8" s="107" t="s">
        <v>6</v>
      </c>
      <c r="C8" s="107" t="s">
        <v>6</v>
      </c>
      <c r="D8" s="136" t="s">
        <v>6</v>
      </c>
      <c r="E8" s="107" t="s">
        <v>6</v>
      </c>
      <c r="F8" s="107" t="s">
        <v>6</v>
      </c>
      <c r="G8" s="107" t="s">
        <v>6</v>
      </c>
      <c r="H8" s="107" t="s">
        <v>6</v>
      </c>
      <c r="I8" s="107" t="s">
        <v>6</v>
      </c>
      <c r="J8" s="107" t="s">
        <v>6</v>
      </c>
      <c r="K8" s="107" t="s">
        <v>6</v>
      </c>
      <c r="L8" s="107" t="s">
        <v>6</v>
      </c>
      <c r="M8" s="107" t="s">
        <v>6</v>
      </c>
      <c r="N8" s="137" t="s">
        <v>6</v>
      </c>
      <c r="O8" s="107" t="s">
        <v>6</v>
      </c>
      <c r="P8" s="107" t="s">
        <v>6</v>
      </c>
    </row>
    <row r="9" spans="1:16" x14ac:dyDescent="0.2">
      <c r="A9" s="107" t="s">
        <v>7</v>
      </c>
      <c r="B9" s="107" t="s">
        <v>7</v>
      </c>
      <c r="C9" s="107" t="s">
        <v>7</v>
      </c>
      <c r="D9" s="134" t="s">
        <v>7</v>
      </c>
      <c r="E9" s="107" t="s">
        <v>7</v>
      </c>
      <c r="F9" s="107" t="s">
        <v>7</v>
      </c>
      <c r="G9" s="107" t="s">
        <v>7</v>
      </c>
      <c r="H9" s="107" t="s">
        <v>7</v>
      </c>
      <c r="I9" s="107" t="s">
        <v>7</v>
      </c>
      <c r="J9" s="107" t="s">
        <v>7</v>
      </c>
      <c r="K9" s="107" t="s">
        <v>7</v>
      </c>
      <c r="L9" s="107" t="s">
        <v>7</v>
      </c>
      <c r="M9" s="107" t="s">
        <v>7</v>
      </c>
      <c r="N9" s="135" t="s">
        <v>7</v>
      </c>
      <c r="O9" s="107" t="s">
        <v>7</v>
      </c>
      <c r="P9" s="107" t="s">
        <v>7</v>
      </c>
    </row>
    <row r="10" spans="1:16" x14ac:dyDescent="0.2">
      <c r="A10" s="107" t="s">
        <v>8</v>
      </c>
      <c r="B10" s="107" t="s">
        <v>8</v>
      </c>
      <c r="C10" s="107" t="s">
        <v>8</v>
      </c>
      <c r="D10" s="136" t="s">
        <v>8</v>
      </c>
      <c r="E10" s="107" t="s">
        <v>8</v>
      </c>
      <c r="F10" s="107" t="s">
        <v>8</v>
      </c>
      <c r="G10" s="107" t="s">
        <v>8</v>
      </c>
      <c r="H10" s="107" t="s">
        <v>8</v>
      </c>
      <c r="I10" s="107" t="s">
        <v>8</v>
      </c>
      <c r="J10" s="107" t="s">
        <v>8</v>
      </c>
      <c r="K10" s="107" t="s">
        <v>8</v>
      </c>
      <c r="L10" s="107" t="s">
        <v>8</v>
      </c>
      <c r="M10" s="107" t="s">
        <v>8</v>
      </c>
      <c r="N10" s="137" t="s">
        <v>8</v>
      </c>
      <c r="O10" s="107" t="s">
        <v>8</v>
      </c>
      <c r="P10" s="107" t="s">
        <v>8</v>
      </c>
    </row>
    <row r="11" spans="1:16" x14ac:dyDescent="0.2">
      <c r="A11" s="107" t="s">
        <v>9</v>
      </c>
      <c r="B11" s="107" t="s">
        <v>9</v>
      </c>
      <c r="C11" s="107" t="s">
        <v>9</v>
      </c>
      <c r="D11" s="134" t="s">
        <v>9</v>
      </c>
      <c r="E11" s="107" t="s">
        <v>9</v>
      </c>
      <c r="F11" s="107" t="s">
        <v>9</v>
      </c>
      <c r="G11" s="107" t="s">
        <v>9</v>
      </c>
      <c r="H11" s="107" t="s">
        <v>9</v>
      </c>
      <c r="I11" s="107" t="s">
        <v>9</v>
      </c>
      <c r="J11" s="107" t="s">
        <v>9</v>
      </c>
      <c r="K11" s="107" t="s">
        <v>9</v>
      </c>
      <c r="L11" s="107" t="s">
        <v>9</v>
      </c>
      <c r="M11" s="107" t="s">
        <v>9</v>
      </c>
      <c r="N11" s="135" t="s">
        <v>9</v>
      </c>
      <c r="O11" s="107" t="s">
        <v>9</v>
      </c>
      <c r="P11" s="107" t="s">
        <v>9</v>
      </c>
    </row>
    <row r="12" spans="1:16" x14ac:dyDescent="0.2">
      <c r="A12" s="107" t="s">
        <v>10</v>
      </c>
      <c r="B12" s="107" t="s">
        <v>10</v>
      </c>
      <c r="C12" s="107" t="s">
        <v>10</v>
      </c>
      <c r="D12" s="136" t="s">
        <v>10</v>
      </c>
      <c r="E12" s="107" t="s">
        <v>10</v>
      </c>
      <c r="F12" s="107" t="s">
        <v>10</v>
      </c>
      <c r="G12" s="107" t="s">
        <v>10</v>
      </c>
      <c r="H12" s="107" t="s">
        <v>10</v>
      </c>
      <c r="I12" s="107" t="s">
        <v>10</v>
      </c>
      <c r="J12" s="107" t="s">
        <v>10</v>
      </c>
      <c r="K12" s="107" t="s">
        <v>10</v>
      </c>
      <c r="L12" s="107" t="s">
        <v>10</v>
      </c>
      <c r="M12" s="107" t="s">
        <v>10</v>
      </c>
      <c r="N12" s="137" t="s">
        <v>10</v>
      </c>
      <c r="O12" s="107" t="s">
        <v>10</v>
      </c>
      <c r="P12" s="107" t="s">
        <v>10</v>
      </c>
    </row>
    <row r="13" spans="1:16" x14ac:dyDescent="0.2">
      <c r="A13" s="107" t="s">
        <v>11</v>
      </c>
      <c r="B13" s="107" t="s">
        <v>11</v>
      </c>
      <c r="C13" s="107" t="s">
        <v>11</v>
      </c>
      <c r="D13" s="134" t="s">
        <v>11</v>
      </c>
      <c r="E13" s="107" t="s">
        <v>11</v>
      </c>
      <c r="F13" s="107" t="s">
        <v>11</v>
      </c>
      <c r="G13" s="107" t="s">
        <v>11</v>
      </c>
      <c r="H13" s="107" t="s">
        <v>11</v>
      </c>
      <c r="I13" s="107" t="s">
        <v>11</v>
      </c>
      <c r="J13" s="107" t="s">
        <v>11</v>
      </c>
      <c r="K13" s="107" t="s">
        <v>11</v>
      </c>
      <c r="L13" s="107" t="s">
        <v>11</v>
      </c>
      <c r="M13" s="107" t="s">
        <v>11</v>
      </c>
      <c r="N13" s="135" t="s">
        <v>11</v>
      </c>
      <c r="O13" s="107" t="s">
        <v>11</v>
      </c>
      <c r="P13" s="107" t="s">
        <v>11</v>
      </c>
    </row>
    <row r="14" spans="1:16" x14ac:dyDescent="0.2">
      <c r="A14" s="107" t="s">
        <v>12</v>
      </c>
      <c r="B14" s="107" t="s">
        <v>12</v>
      </c>
      <c r="C14" s="107" t="s">
        <v>12</v>
      </c>
      <c r="D14" s="136" t="s">
        <v>12</v>
      </c>
      <c r="E14" s="107" t="s">
        <v>12</v>
      </c>
      <c r="F14" s="107" t="s">
        <v>12</v>
      </c>
      <c r="G14" s="107" t="s">
        <v>49</v>
      </c>
      <c r="H14" s="107" t="s">
        <v>12</v>
      </c>
      <c r="I14" s="107" t="s">
        <v>12</v>
      </c>
      <c r="J14" s="107" t="s">
        <v>12</v>
      </c>
      <c r="K14" s="107" t="s">
        <v>12</v>
      </c>
      <c r="L14" s="107" t="s">
        <v>12</v>
      </c>
      <c r="M14" s="107" t="s">
        <v>12</v>
      </c>
      <c r="N14" s="137" t="s">
        <v>12</v>
      </c>
      <c r="O14" s="107" t="s">
        <v>12</v>
      </c>
      <c r="P14" s="107" t="s">
        <v>12</v>
      </c>
    </row>
    <row r="15" spans="1:16" x14ac:dyDescent="0.2">
      <c r="A15" s="107" t="s">
        <v>13</v>
      </c>
      <c r="B15" s="107" t="s">
        <v>13</v>
      </c>
      <c r="C15" s="107" t="s">
        <v>13</v>
      </c>
      <c r="D15" s="134" t="s">
        <v>13</v>
      </c>
      <c r="E15" s="107" t="s">
        <v>13</v>
      </c>
      <c r="F15" s="107" t="s">
        <v>13</v>
      </c>
      <c r="G15" s="107" t="s">
        <v>50</v>
      </c>
      <c r="H15" s="107" t="s">
        <v>13</v>
      </c>
      <c r="I15" s="107" t="s">
        <v>13</v>
      </c>
      <c r="J15" s="107" t="s">
        <v>13</v>
      </c>
      <c r="K15" s="107" t="s">
        <v>13</v>
      </c>
      <c r="L15" s="107" t="s">
        <v>13</v>
      </c>
      <c r="M15" s="107" t="s">
        <v>13</v>
      </c>
      <c r="N15" s="135" t="s">
        <v>13</v>
      </c>
      <c r="O15" s="107" t="s">
        <v>13</v>
      </c>
      <c r="P15" s="107" t="s">
        <v>13</v>
      </c>
    </row>
    <row r="16" spans="1:16" x14ac:dyDescent="0.2">
      <c r="A16" s="107" t="s">
        <v>14</v>
      </c>
      <c r="B16" s="107" t="s">
        <v>14</v>
      </c>
      <c r="C16" s="107" t="s">
        <v>14</v>
      </c>
      <c r="D16" s="136" t="s">
        <v>14</v>
      </c>
      <c r="E16" s="107" t="s">
        <v>14</v>
      </c>
      <c r="F16" s="107" t="s">
        <v>14</v>
      </c>
      <c r="G16" s="107" t="s">
        <v>51</v>
      </c>
      <c r="H16" s="107" t="s">
        <v>14</v>
      </c>
      <c r="I16" s="107" t="s">
        <v>14</v>
      </c>
      <c r="J16" s="107" t="s">
        <v>14</v>
      </c>
      <c r="K16" s="107" t="s">
        <v>14</v>
      </c>
      <c r="L16" s="107" t="s">
        <v>14</v>
      </c>
      <c r="M16" s="107" t="s">
        <v>14</v>
      </c>
      <c r="N16" s="137" t="s">
        <v>14</v>
      </c>
      <c r="O16" s="107" t="s">
        <v>14</v>
      </c>
      <c r="P16" s="107" t="s">
        <v>14</v>
      </c>
    </row>
    <row r="17" spans="1:16" x14ac:dyDescent="0.2">
      <c r="A17" s="107" t="s">
        <v>49</v>
      </c>
      <c r="B17" s="107" t="s">
        <v>49</v>
      </c>
      <c r="C17" s="107" t="s">
        <v>49</v>
      </c>
      <c r="D17" s="134" t="s">
        <v>76</v>
      </c>
      <c r="E17" s="107" t="s">
        <v>49</v>
      </c>
      <c r="F17" s="107" t="s">
        <v>49</v>
      </c>
      <c r="G17" s="107" t="s">
        <v>52</v>
      </c>
      <c r="H17" s="107" t="s">
        <v>76</v>
      </c>
      <c r="I17" s="107" t="s">
        <v>49</v>
      </c>
      <c r="J17" s="107" t="s">
        <v>49</v>
      </c>
      <c r="K17" s="107" t="s">
        <v>49</v>
      </c>
      <c r="L17" s="107" t="s">
        <v>49</v>
      </c>
      <c r="M17" s="107" t="s">
        <v>49</v>
      </c>
      <c r="N17" s="135" t="s">
        <v>76</v>
      </c>
      <c r="O17" s="107" t="s">
        <v>76</v>
      </c>
      <c r="P17" s="107" t="s">
        <v>76</v>
      </c>
    </row>
    <row r="18" spans="1:16" x14ac:dyDescent="0.2">
      <c r="A18" s="107" t="s">
        <v>50</v>
      </c>
      <c r="B18" s="107" t="s">
        <v>50</v>
      </c>
      <c r="C18" s="107" t="s">
        <v>50</v>
      </c>
      <c r="D18" s="136" t="s">
        <v>77</v>
      </c>
      <c r="E18" s="107" t="s">
        <v>50</v>
      </c>
      <c r="F18" s="107" t="s">
        <v>50</v>
      </c>
      <c r="G18" s="107" t="s">
        <v>53</v>
      </c>
      <c r="H18" s="107" t="s">
        <v>77</v>
      </c>
      <c r="I18" s="107" t="s">
        <v>50</v>
      </c>
      <c r="J18" s="107" t="s">
        <v>50</v>
      </c>
      <c r="K18" s="107" t="s">
        <v>50</v>
      </c>
      <c r="L18" s="107" t="s">
        <v>50</v>
      </c>
      <c r="M18" s="107" t="s">
        <v>50</v>
      </c>
      <c r="N18" s="137" t="s">
        <v>77</v>
      </c>
      <c r="O18" s="107" t="s">
        <v>77</v>
      </c>
      <c r="P18" s="107" t="s">
        <v>77</v>
      </c>
    </row>
    <row r="19" spans="1:16" x14ac:dyDescent="0.2">
      <c r="A19" s="107" t="s">
        <v>51</v>
      </c>
      <c r="B19" s="107" t="s">
        <v>51</v>
      </c>
      <c r="C19" s="107" t="s">
        <v>51</v>
      </c>
      <c r="D19" s="134" t="s">
        <v>78</v>
      </c>
      <c r="E19" s="107" t="s">
        <v>51</v>
      </c>
      <c r="F19" s="107" t="s">
        <v>51</v>
      </c>
      <c r="G19" s="107" t="s">
        <v>54</v>
      </c>
      <c r="H19" s="107" t="s">
        <v>78</v>
      </c>
      <c r="I19" s="107" t="s">
        <v>51</v>
      </c>
      <c r="J19" s="107" t="s">
        <v>51</v>
      </c>
      <c r="K19" s="107" t="s">
        <v>51</v>
      </c>
      <c r="L19" s="107" t="s">
        <v>51</v>
      </c>
      <c r="M19" s="107" t="s">
        <v>51</v>
      </c>
      <c r="N19" s="135" t="s">
        <v>78</v>
      </c>
      <c r="O19" s="107" t="s">
        <v>78</v>
      </c>
      <c r="P19" s="107" t="s">
        <v>78</v>
      </c>
    </row>
    <row r="20" spans="1:16" x14ac:dyDescent="0.2">
      <c r="A20" s="107" t="s">
        <v>52</v>
      </c>
      <c r="B20" s="107" t="s">
        <v>52</v>
      </c>
      <c r="C20" s="107" t="s">
        <v>52</v>
      </c>
      <c r="D20" s="136" t="s">
        <v>79</v>
      </c>
      <c r="E20" s="107" t="s">
        <v>52</v>
      </c>
      <c r="F20" s="107" t="s">
        <v>52</v>
      </c>
      <c r="G20" s="107" t="s">
        <v>76</v>
      </c>
      <c r="H20" s="107" t="s">
        <v>79</v>
      </c>
      <c r="I20" s="107" t="s">
        <v>52</v>
      </c>
      <c r="J20" s="107" t="s">
        <v>52</v>
      </c>
      <c r="K20" s="107" t="s">
        <v>52</v>
      </c>
      <c r="L20" s="107" t="s">
        <v>52</v>
      </c>
      <c r="M20" s="107" t="s">
        <v>52</v>
      </c>
      <c r="N20" s="137" t="s">
        <v>79</v>
      </c>
      <c r="O20" s="107" t="s">
        <v>79</v>
      </c>
      <c r="P20" s="107" t="s">
        <v>79</v>
      </c>
    </row>
    <row r="21" spans="1:16" x14ac:dyDescent="0.2">
      <c r="A21" s="107" t="s">
        <v>53</v>
      </c>
      <c r="B21" s="107" t="s">
        <v>53</v>
      </c>
      <c r="C21" s="107" t="s">
        <v>53</v>
      </c>
      <c r="D21" s="136" t="s">
        <v>80</v>
      </c>
      <c r="E21" s="107" t="s">
        <v>53</v>
      </c>
      <c r="F21" s="107" t="s">
        <v>53</v>
      </c>
      <c r="G21" s="107" t="s">
        <v>77</v>
      </c>
      <c r="H21" s="107" t="s">
        <v>80</v>
      </c>
      <c r="I21" s="107" t="s">
        <v>53</v>
      </c>
      <c r="J21" s="107" t="s">
        <v>53</v>
      </c>
      <c r="K21" s="107" t="s">
        <v>53</v>
      </c>
      <c r="L21" s="107" t="s">
        <v>53</v>
      </c>
      <c r="M21" s="107" t="s">
        <v>53</v>
      </c>
      <c r="N21" s="135" t="s">
        <v>80</v>
      </c>
      <c r="O21" s="107" t="s">
        <v>80</v>
      </c>
      <c r="P21" s="107" t="s">
        <v>80</v>
      </c>
    </row>
    <row r="22" spans="1:16" x14ac:dyDescent="0.2">
      <c r="A22" s="107" t="s">
        <v>54</v>
      </c>
      <c r="B22" s="107" t="s">
        <v>54</v>
      </c>
      <c r="C22" s="107" t="s">
        <v>54</v>
      </c>
      <c r="D22" s="136" t="s">
        <v>81</v>
      </c>
      <c r="E22" s="107" t="s">
        <v>54</v>
      </c>
      <c r="F22" s="107" t="s">
        <v>54</v>
      </c>
      <c r="G22" s="107" t="s">
        <v>78</v>
      </c>
      <c r="H22" s="107" t="s">
        <v>81</v>
      </c>
      <c r="I22" s="107" t="s">
        <v>54</v>
      </c>
      <c r="J22" s="107" t="s">
        <v>54</v>
      </c>
      <c r="K22" s="107" t="s">
        <v>54</v>
      </c>
      <c r="L22" s="107" t="s">
        <v>54</v>
      </c>
      <c r="M22" s="107" t="s">
        <v>54</v>
      </c>
      <c r="N22" s="137" t="s">
        <v>81</v>
      </c>
      <c r="O22" s="107" t="s">
        <v>81</v>
      </c>
      <c r="P22" s="107" t="s">
        <v>81</v>
      </c>
    </row>
    <row r="23" spans="1:16" ht="17" x14ac:dyDescent="0.2">
      <c r="A23" s="107" t="s">
        <v>76</v>
      </c>
      <c r="B23" s="107" t="s">
        <v>76</v>
      </c>
      <c r="C23" s="107" t="s">
        <v>76</v>
      </c>
      <c r="D23" s="107" t="s">
        <v>56</v>
      </c>
      <c r="E23" s="107" t="s">
        <v>76</v>
      </c>
      <c r="F23" s="107" t="s">
        <v>76</v>
      </c>
      <c r="G23" s="107" t="s">
        <v>79</v>
      </c>
      <c r="H23" s="140" t="s">
        <v>124</v>
      </c>
      <c r="I23" s="107" t="s">
        <v>76</v>
      </c>
      <c r="J23" s="107" t="s">
        <v>76</v>
      </c>
      <c r="K23" s="107" t="s">
        <v>76</v>
      </c>
      <c r="L23" s="107" t="s">
        <v>76</v>
      </c>
      <c r="M23" s="107" t="s">
        <v>76</v>
      </c>
      <c r="N23" s="134" t="s">
        <v>102</v>
      </c>
      <c r="O23" s="140" t="s">
        <v>124</v>
      </c>
      <c r="P23" s="140" t="s">
        <v>124</v>
      </c>
    </row>
    <row r="24" spans="1:16" ht="17" x14ac:dyDescent="0.2">
      <c r="A24" s="107" t="s">
        <v>77</v>
      </c>
      <c r="B24" s="107" t="s">
        <v>77</v>
      </c>
      <c r="C24" s="107" t="s">
        <v>77</v>
      </c>
      <c r="D24" s="107" t="s">
        <v>15</v>
      </c>
      <c r="E24" s="107" t="s">
        <v>77</v>
      </c>
      <c r="F24" s="107" t="s">
        <v>77</v>
      </c>
      <c r="G24" s="107" t="s">
        <v>80</v>
      </c>
      <c r="H24" s="140" t="s">
        <v>125</v>
      </c>
      <c r="I24" s="107" t="s">
        <v>77</v>
      </c>
      <c r="J24" s="107" t="s">
        <v>77</v>
      </c>
      <c r="K24" s="107" t="s">
        <v>77</v>
      </c>
      <c r="L24" s="107" t="s">
        <v>77</v>
      </c>
      <c r="M24" s="107" t="s">
        <v>77</v>
      </c>
      <c r="N24" s="134" t="s">
        <v>103</v>
      </c>
      <c r="O24" s="140" t="s">
        <v>125</v>
      </c>
      <c r="P24" s="140" t="s">
        <v>125</v>
      </c>
    </row>
    <row r="25" spans="1:16" ht="17" x14ac:dyDescent="0.2">
      <c r="A25" s="107" t="s">
        <v>78</v>
      </c>
      <c r="B25" s="107" t="s">
        <v>78</v>
      </c>
      <c r="C25" s="107" t="s">
        <v>78</v>
      </c>
      <c r="D25" s="107" t="s">
        <v>16</v>
      </c>
      <c r="E25" s="107" t="s">
        <v>78</v>
      </c>
      <c r="F25" s="107" t="s">
        <v>78</v>
      </c>
      <c r="G25" s="107" t="s">
        <v>81</v>
      </c>
      <c r="H25" s="140" t="s">
        <v>126</v>
      </c>
      <c r="I25" s="107" t="s">
        <v>78</v>
      </c>
      <c r="J25" s="107" t="s">
        <v>78</v>
      </c>
      <c r="K25" s="107" t="s">
        <v>78</v>
      </c>
      <c r="L25" s="107" t="s">
        <v>78</v>
      </c>
      <c r="M25" s="107" t="s">
        <v>78</v>
      </c>
      <c r="N25" s="134" t="s">
        <v>104</v>
      </c>
      <c r="O25" s="140" t="s">
        <v>126</v>
      </c>
      <c r="P25" s="140" t="s">
        <v>126</v>
      </c>
    </row>
    <row r="26" spans="1:16" ht="17" x14ac:dyDescent="0.2">
      <c r="A26" s="107" t="s">
        <v>79</v>
      </c>
      <c r="B26" s="107" t="s">
        <v>79</v>
      </c>
      <c r="C26" s="107" t="s">
        <v>79</v>
      </c>
      <c r="D26" s="107" t="s">
        <v>17</v>
      </c>
      <c r="E26" s="107" t="s">
        <v>79</v>
      </c>
      <c r="F26" s="107" t="s">
        <v>79</v>
      </c>
      <c r="G26" s="107" t="s">
        <v>56</v>
      </c>
      <c r="H26" s="140" t="s">
        <v>127</v>
      </c>
      <c r="I26" s="107" t="s">
        <v>79</v>
      </c>
      <c r="J26" s="107" t="s">
        <v>79</v>
      </c>
      <c r="K26" s="107" t="s">
        <v>79</v>
      </c>
      <c r="L26" s="107" t="s">
        <v>79</v>
      </c>
      <c r="M26" s="107" t="s">
        <v>79</v>
      </c>
      <c r="N26" s="134" t="s">
        <v>105</v>
      </c>
      <c r="O26" s="140" t="s">
        <v>127</v>
      </c>
      <c r="P26" s="140" t="s">
        <v>127</v>
      </c>
    </row>
    <row r="27" spans="1:16" ht="17" x14ac:dyDescent="0.2">
      <c r="A27" s="107" t="s">
        <v>80</v>
      </c>
      <c r="B27" s="107" t="s">
        <v>80</v>
      </c>
      <c r="C27" s="107" t="s">
        <v>80</v>
      </c>
      <c r="D27" s="140" t="s">
        <v>124</v>
      </c>
      <c r="E27" s="107" t="s">
        <v>80</v>
      </c>
      <c r="F27" s="107" t="s">
        <v>80</v>
      </c>
      <c r="G27" s="107" t="s">
        <v>15</v>
      </c>
      <c r="H27" s="140" t="s">
        <v>128</v>
      </c>
      <c r="I27" s="107" t="s">
        <v>80</v>
      </c>
      <c r="J27" s="107" t="s">
        <v>80</v>
      </c>
      <c r="K27" s="107" t="s">
        <v>80</v>
      </c>
      <c r="L27" s="107" t="s">
        <v>80</v>
      </c>
      <c r="M27" s="107" t="s">
        <v>80</v>
      </c>
      <c r="N27" s="134" t="s">
        <v>106</v>
      </c>
      <c r="O27" s="140" t="s">
        <v>128</v>
      </c>
      <c r="P27" s="140" t="s">
        <v>128</v>
      </c>
    </row>
    <row r="28" spans="1:16" ht="17" x14ac:dyDescent="0.2">
      <c r="A28" s="107" t="s">
        <v>81</v>
      </c>
      <c r="B28" s="107" t="s">
        <v>81</v>
      </c>
      <c r="C28" s="107" t="s">
        <v>81</v>
      </c>
      <c r="D28" s="140" t="s">
        <v>125</v>
      </c>
      <c r="E28" s="107" t="s">
        <v>81</v>
      </c>
      <c r="F28" s="107" t="s">
        <v>81</v>
      </c>
      <c r="G28" s="107" t="s">
        <v>16</v>
      </c>
      <c r="H28" s="140" t="s">
        <v>129</v>
      </c>
      <c r="I28" s="107" t="s">
        <v>81</v>
      </c>
      <c r="J28" s="107" t="s">
        <v>81</v>
      </c>
      <c r="K28" s="107" t="s">
        <v>81</v>
      </c>
      <c r="L28" s="107" t="s">
        <v>81</v>
      </c>
      <c r="M28" s="107" t="s">
        <v>81</v>
      </c>
      <c r="N28" s="134" t="s">
        <v>107</v>
      </c>
      <c r="O28" s="140" t="s">
        <v>129</v>
      </c>
      <c r="P28" s="140" t="s">
        <v>129</v>
      </c>
    </row>
    <row r="29" spans="1:16" ht="17" x14ac:dyDescent="0.2">
      <c r="A29" s="107" t="s">
        <v>56</v>
      </c>
      <c r="B29" s="107" t="s">
        <v>56</v>
      </c>
      <c r="C29" s="107" t="s">
        <v>56</v>
      </c>
      <c r="D29" s="140" t="s">
        <v>126</v>
      </c>
      <c r="E29" s="107" t="s">
        <v>56</v>
      </c>
      <c r="F29" s="107" t="s">
        <v>56</v>
      </c>
      <c r="G29" s="107" t="s">
        <v>17</v>
      </c>
      <c r="H29" s="140" t="s">
        <v>130</v>
      </c>
      <c r="I29" s="107" t="s">
        <v>56</v>
      </c>
      <c r="J29" s="134" t="s">
        <v>102</v>
      </c>
      <c r="K29" s="107" t="s">
        <v>56</v>
      </c>
      <c r="L29" s="107" t="s">
        <v>56</v>
      </c>
      <c r="M29" s="140" t="s">
        <v>124</v>
      </c>
      <c r="N29" s="134" t="s">
        <v>108</v>
      </c>
      <c r="O29" s="140" t="s">
        <v>130</v>
      </c>
      <c r="P29" s="140" t="s">
        <v>130</v>
      </c>
    </row>
    <row r="30" spans="1:16" ht="17" x14ac:dyDescent="0.2">
      <c r="A30" s="107" t="s">
        <v>15</v>
      </c>
      <c r="B30" s="107" t="s">
        <v>15</v>
      </c>
      <c r="C30" s="107" t="s">
        <v>15</v>
      </c>
      <c r="D30" s="140" t="s">
        <v>127</v>
      </c>
      <c r="E30" s="107" t="s">
        <v>15</v>
      </c>
      <c r="F30" s="107" t="s">
        <v>15</v>
      </c>
      <c r="G30" s="134" t="s">
        <v>102</v>
      </c>
      <c r="H30" s="140" t="s">
        <v>131</v>
      </c>
      <c r="I30" s="107" t="s">
        <v>15</v>
      </c>
      <c r="J30" s="134" t="s">
        <v>103</v>
      </c>
      <c r="K30" s="107" t="s">
        <v>15</v>
      </c>
      <c r="L30" s="107" t="s">
        <v>15</v>
      </c>
      <c r="M30" s="140" t="s">
        <v>125</v>
      </c>
      <c r="N30" s="140" t="s">
        <v>124</v>
      </c>
      <c r="O30" s="140" t="s">
        <v>131</v>
      </c>
      <c r="P30" s="140" t="s">
        <v>131</v>
      </c>
    </row>
    <row r="31" spans="1:16" ht="17" x14ac:dyDescent="0.2">
      <c r="A31" s="107" t="s">
        <v>16</v>
      </c>
      <c r="B31" s="107" t="s">
        <v>16</v>
      </c>
      <c r="C31" s="107" t="s">
        <v>16</v>
      </c>
      <c r="D31" s="140" t="s">
        <v>128</v>
      </c>
      <c r="E31" s="107" t="s">
        <v>16</v>
      </c>
      <c r="F31" s="107" t="s">
        <v>16</v>
      </c>
      <c r="G31" s="134" t="s">
        <v>103</v>
      </c>
      <c r="H31" s="140" t="s">
        <v>132</v>
      </c>
      <c r="I31" s="107" t="s">
        <v>16</v>
      </c>
      <c r="J31" s="134" t="s">
        <v>104</v>
      </c>
      <c r="K31" s="107" t="s">
        <v>16</v>
      </c>
      <c r="L31" s="107" t="s">
        <v>16</v>
      </c>
      <c r="M31" s="140" t="s">
        <v>126</v>
      </c>
      <c r="N31" s="140" t="s">
        <v>125</v>
      </c>
      <c r="O31" s="140" t="s">
        <v>132</v>
      </c>
      <c r="P31" s="140" t="s">
        <v>132</v>
      </c>
    </row>
    <row r="32" spans="1:16" ht="17" x14ac:dyDescent="0.2">
      <c r="A32" s="107" t="s">
        <v>17</v>
      </c>
      <c r="B32" s="107" t="s">
        <v>17</v>
      </c>
      <c r="C32" s="107" t="s">
        <v>17</v>
      </c>
      <c r="D32" s="140" t="s">
        <v>129</v>
      </c>
      <c r="E32" s="107" t="s">
        <v>17</v>
      </c>
      <c r="F32" s="107" t="s">
        <v>17</v>
      </c>
      <c r="G32" s="134" t="s">
        <v>104</v>
      </c>
      <c r="H32" s="107"/>
      <c r="I32" s="107" t="s">
        <v>17</v>
      </c>
      <c r="J32" s="134" t="s">
        <v>105</v>
      </c>
      <c r="K32" s="107" t="s">
        <v>17</v>
      </c>
      <c r="L32" s="107" t="s">
        <v>17</v>
      </c>
      <c r="M32" s="140" t="s">
        <v>127</v>
      </c>
      <c r="N32" s="140" t="s">
        <v>126</v>
      </c>
      <c r="O32" s="107"/>
      <c r="P32" s="107"/>
    </row>
    <row r="33" spans="1:16" ht="17" x14ac:dyDescent="0.2">
      <c r="A33" s="138" t="s">
        <v>102</v>
      </c>
      <c r="B33" s="134" t="s">
        <v>102</v>
      </c>
      <c r="C33" s="140" t="s">
        <v>124</v>
      </c>
      <c r="D33" s="140" t="s">
        <v>130</v>
      </c>
      <c r="E33" s="134" t="s">
        <v>102</v>
      </c>
      <c r="F33" s="134" t="s">
        <v>102</v>
      </c>
      <c r="G33" s="134" t="s">
        <v>105</v>
      </c>
      <c r="H33" s="134"/>
      <c r="I33" s="134" t="s">
        <v>102</v>
      </c>
      <c r="J33" s="134" t="s">
        <v>106</v>
      </c>
      <c r="K33" s="107"/>
      <c r="L33" s="140" t="s">
        <v>124</v>
      </c>
      <c r="M33" s="140" t="s">
        <v>128</v>
      </c>
      <c r="N33" s="140" t="s">
        <v>127</v>
      </c>
      <c r="O33" s="107"/>
      <c r="P33" s="107"/>
    </row>
    <row r="34" spans="1:16" ht="17" x14ac:dyDescent="0.2">
      <c r="A34" s="138" t="s">
        <v>103</v>
      </c>
      <c r="B34" s="134" t="s">
        <v>103</v>
      </c>
      <c r="C34" s="140" t="s">
        <v>125</v>
      </c>
      <c r="D34" s="140" t="s">
        <v>131</v>
      </c>
      <c r="E34" s="134" t="s">
        <v>103</v>
      </c>
      <c r="F34" s="134" t="s">
        <v>103</v>
      </c>
      <c r="G34" s="134" t="s">
        <v>106</v>
      </c>
      <c r="H34" s="134"/>
      <c r="I34" s="134" t="s">
        <v>103</v>
      </c>
      <c r="J34" s="134" t="s">
        <v>107</v>
      </c>
      <c r="K34" s="107"/>
      <c r="L34" s="140" t="s">
        <v>125</v>
      </c>
      <c r="M34" s="140" t="s">
        <v>129</v>
      </c>
      <c r="N34" s="140" t="s">
        <v>128</v>
      </c>
      <c r="O34" s="107"/>
      <c r="P34" s="107"/>
    </row>
    <row r="35" spans="1:16" ht="17" x14ac:dyDescent="0.2">
      <c r="A35" s="138" t="s">
        <v>104</v>
      </c>
      <c r="B35" s="134" t="s">
        <v>104</v>
      </c>
      <c r="C35" s="140" t="s">
        <v>126</v>
      </c>
      <c r="D35" s="140" t="s">
        <v>132</v>
      </c>
      <c r="E35" s="134" t="s">
        <v>104</v>
      </c>
      <c r="F35" s="134" t="s">
        <v>104</v>
      </c>
      <c r="G35" s="134" t="s">
        <v>107</v>
      </c>
      <c r="H35" s="134"/>
      <c r="I35" s="134" t="s">
        <v>104</v>
      </c>
      <c r="J35" s="134" t="s">
        <v>108</v>
      </c>
      <c r="K35" s="107"/>
      <c r="L35" s="140" t="s">
        <v>126</v>
      </c>
      <c r="M35" s="140" t="s">
        <v>130</v>
      </c>
      <c r="N35" s="140" t="s">
        <v>129</v>
      </c>
      <c r="P35" s="107"/>
    </row>
    <row r="36" spans="1:16" ht="17" x14ac:dyDescent="0.2">
      <c r="A36" s="134" t="s">
        <v>105</v>
      </c>
      <c r="B36" s="134" t="s">
        <v>105</v>
      </c>
      <c r="C36" s="140" t="s">
        <v>127</v>
      </c>
      <c r="D36" s="140" t="s">
        <v>133</v>
      </c>
      <c r="E36" s="134" t="s">
        <v>105</v>
      </c>
      <c r="F36" s="134" t="s">
        <v>105</v>
      </c>
      <c r="G36" s="134" t="s">
        <v>108</v>
      </c>
      <c r="H36" s="134"/>
      <c r="I36" s="134" t="s">
        <v>105</v>
      </c>
      <c r="J36" s="140" t="s">
        <v>124</v>
      </c>
      <c r="K36" s="139"/>
      <c r="L36" s="140" t="s">
        <v>127</v>
      </c>
      <c r="M36" s="140" t="s">
        <v>131</v>
      </c>
      <c r="N36" s="140" t="s">
        <v>130</v>
      </c>
      <c r="O36" s="107"/>
      <c r="P36" s="139"/>
    </row>
    <row r="37" spans="1:16" ht="17" x14ac:dyDescent="0.2">
      <c r="A37" s="134" t="s">
        <v>106</v>
      </c>
      <c r="B37" s="134" t="s">
        <v>106</v>
      </c>
      <c r="C37" s="140" t="s">
        <v>128</v>
      </c>
      <c r="D37" s="140" t="s">
        <v>134</v>
      </c>
      <c r="E37" s="134" t="s">
        <v>106</v>
      </c>
      <c r="F37" s="134" t="s">
        <v>106</v>
      </c>
      <c r="G37" s="140" t="s">
        <v>124</v>
      </c>
      <c r="H37" s="134"/>
      <c r="I37" s="134" t="s">
        <v>106</v>
      </c>
      <c r="J37" s="140" t="s">
        <v>125</v>
      </c>
      <c r="K37" s="139"/>
      <c r="L37" s="140" t="s">
        <v>128</v>
      </c>
      <c r="M37" s="140" t="s">
        <v>132</v>
      </c>
      <c r="N37" s="140" t="s">
        <v>131</v>
      </c>
      <c r="O37" s="107"/>
      <c r="P37" s="139"/>
    </row>
    <row r="38" spans="1:16" ht="17" x14ac:dyDescent="0.2">
      <c r="A38" s="134" t="s">
        <v>107</v>
      </c>
      <c r="B38" s="134" t="s">
        <v>107</v>
      </c>
      <c r="C38" s="140" t="s">
        <v>129</v>
      </c>
      <c r="D38" s="140" t="s">
        <v>135</v>
      </c>
      <c r="E38" s="134" t="s">
        <v>107</v>
      </c>
      <c r="F38" s="134" t="s">
        <v>107</v>
      </c>
      <c r="G38" s="140" t="s">
        <v>125</v>
      </c>
      <c r="H38" s="134"/>
      <c r="I38" s="134" t="s">
        <v>107</v>
      </c>
      <c r="J38" s="140" t="s">
        <v>126</v>
      </c>
      <c r="K38" s="139"/>
      <c r="L38" s="140" t="s">
        <v>129</v>
      </c>
      <c r="N38" s="140" t="s">
        <v>132</v>
      </c>
      <c r="O38" s="107"/>
      <c r="P38" s="139"/>
    </row>
    <row r="39" spans="1:16" ht="17" x14ac:dyDescent="0.2">
      <c r="A39" s="134" t="s">
        <v>108</v>
      </c>
      <c r="B39" s="134" t="s">
        <v>108</v>
      </c>
      <c r="C39" s="140" t="s">
        <v>130</v>
      </c>
      <c r="D39" s="140" t="s">
        <v>136</v>
      </c>
      <c r="E39" s="134" t="s">
        <v>108</v>
      </c>
      <c r="F39" s="134" t="s">
        <v>108</v>
      </c>
      <c r="G39" s="140" t="s">
        <v>126</v>
      </c>
      <c r="H39" s="134"/>
      <c r="I39" s="134" t="s">
        <v>108</v>
      </c>
      <c r="J39" s="140" t="s">
        <v>127</v>
      </c>
      <c r="K39" s="139"/>
      <c r="L39" s="140" t="s">
        <v>130</v>
      </c>
      <c r="N39" s="140" t="s">
        <v>133</v>
      </c>
      <c r="O39" s="107"/>
      <c r="P39" s="139"/>
    </row>
    <row r="40" spans="1:16" ht="17" x14ac:dyDescent="0.2">
      <c r="A40" s="140" t="s">
        <v>124</v>
      </c>
      <c r="B40" s="140" t="s">
        <v>124</v>
      </c>
      <c r="C40" s="140" t="s">
        <v>131</v>
      </c>
      <c r="D40" s="140" t="s">
        <v>137</v>
      </c>
      <c r="E40" s="140" t="s">
        <v>124</v>
      </c>
      <c r="F40" s="107"/>
      <c r="G40" s="140" t="s">
        <v>127</v>
      </c>
      <c r="H40" s="107"/>
      <c r="I40" s="140" t="s">
        <v>124</v>
      </c>
      <c r="J40" s="140" t="s">
        <v>128</v>
      </c>
      <c r="K40" s="139"/>
      <c r="L40" s="140" t="s">
        <v>131</v>
      </c>
      <c r="N40" s="140" t="s">
        <v>134</v>
      </c>
      <c r="O40" s="107"/>
      <c r="P40" s="139"/>
    </row>
    <row r="41" spans="1:16" ht="17" x14ac:dyDescent="0.2">
      <c r="A41" s="140" t="s">
        <v>125</v>
      </c>
      <c r="B41" s="140" t="s">
        <v>125</v>
      </c>
      <c r="C41" s="140" t="s">
        <v>132</v>
      </c>
      <c r="D41" s="107"/>
      <c r="E41" s="140" t="s">
        <v>125</v>
      </c>
      <c r="F41" s="107"/>
      <c r="G41" s="140" t="s">
        <v>128</v>
      </c>
      <c r="H41" s="107"/>
      <c r="I41" s="140" t="s">
        <v>125</v>
      </c>
      <c r="J41" s="140" t="s">
        <v>129</v>
      </c>
      <c r="K41" s="139"/>
      <c r="L41" s="140" t="s">
        <v>132</v>
      </c>
      <c r="N41" s="140" t="s">
        <v>135</v>
      </c>
      <c r="O41" s="107"/>
      <c r="P41" s="139"/>
    </row>
    <row r="42" spans="1:16" ht="17" x14ac:dyDescent="0.2">
      <c r="A42" s="140" t="s">
        <v>126</v>
      </c>
      <c r="B42" s="140" t="s">
        <v>126</v>
      </c>
      <c r="C42" s="140" t="s">
        <v>133</v>
      </c>
      <c r="D42" s="107"/>
      <c r="E42" s="140" t="s">
        <v>126</v>
      </c>
      <c r="F42" s="107"/>
      <c r="G42" s="140" t="s">
        <v>129</v>
      </c>
      <c r="H42" s="107"/>
      <c r="I42" s="140" t="s">
        <v>126</v>
      </c>
      <c r="J42" s="140" t="s">
        <v>130</v>
      </c>
      <c r="K42" s="139"/>
      <c r="L42" s="140" t="s">
        <v>133</v>
      </c>
      <c r="N42" s="140" t="s">
        <v>136</v>
      </c>
      <c r="O42" s="107"/>
      <c r="P42" s="139"/>
    </row>
    <row r="43" spans="1:16" ht="17" x14ac:dyDescent="0.2">
      <c r="A43" s="140" t="s">
        <v>127</v>
      </c>
      <c r="B43" s="140" t="s">
        <v>127</v>
      </c>
      <c r="C43" s="140" t="s">
        <v>134</v>
      </c>
      <c r="D43" s="107"/>
      <c r="E43" s="140" t="s">
        <v>127</v>
      </c>
      <c r="F43" s="107"/>
      <c r="G43" s="140" t="s">
        <v>130</v>
      </c>
      <c r="H43" s="107"/>
      <c r="I43" s="140" t="s">
        <v>127</v>
      </c>
      <c r="J43" s="140" t="s">
        <v>131</v>
      </c>
      <c r="K43" s="107"/>
      <c r="L43" s="140" t="s">
        <v>134</v>
      </c>
      <c r="N43" s="140" t="s">
        <v>137</v>
      </c>
      <c r="O43" s="107"/>
      <c r="P43" s="107"/>
    </row>
    <row r="44" spans="1:16" ht="17" x14ac:dyDescent="0.2">
      <c r="A44" s="140" t="s">
        <v>128</v>
      </c>
      <c r="B44" s="140" t="s">
        <v>128</v>
      </c>
      <c r="C44" s="140" t="s">
        <v>135</v>
      </c>
      <c r="D44" s="107"/>
      <c r="E44" s="140" t="s">
        <v>128</v>
      </c>
      <c r="F44" s="107"/>
      <c r="G44" s="140" t="s">
        <v>131</v>
      </c>
      <c r="H44" s="107"/>
      <c r="I44" s="140" t="s">
        <v>128</v>
      </c>
      <c r="J44" s="140" t="s">
        <v>132</v>
      </c>
      <c r="K44" s="107"/>
      <c r="L44" s="140" t="s">
        <v>135</v>
      </c>
      <c r="N44" s="107"/>
      <c r="O44" s="107"/>
      <c r="P44" s="107"/>
    </row>
    <row r="45" spans="1:16" ht="17" x14ac:dyDescent="0.2">
      <c r="A45" s="140" t="s">
        <v>129</v>
      </c>
      <c r="B45" s="140" t="s">
        <v>129</v>
      </c>
      <c r="C45" s="140" t="s">
        <v>136</v>
      </c>
      <c r="D45" s="107"/>
      <c r="E45" s="140" t="s">
        <v>129</v>
      </c>
      <c r="F45" s="107"/>
      <c r="G45" s="140" t="s">
        <v>132</v>
      </c>
      <c r="H45" s="107"/>
      <c r="I45" s="140" t="s">
        <v>129</v>
      </c>
      <c r="J45" s="140" t="s">
        <v>133</v>
      </c>
      <c r="K45" s="107"/>
      <c r="L45" s="140" t="s">
        <v>136</v>
      </c>
      <c r="N45" s="107"/>
      <c r="O45" s="107"/>
      <c r="P45" s="107"/>
    </row>
    <row r="46" spans="1:16" ht="17" x14ac:dyDescent="0.2">
      <c r="A46" s="140" t="s">
        <v>130</v>
      </c>
      <c r="B46" s="140" t="s">
        <v>130</v>
      </c>
      <c r="C46" s="140" t="s">
        <v>137</v>
      </c>
      <c r="D46" s="107"/>
      <c r="E46" s="140" t="s">
        <v>130</v>
      </c>
      <c r="F46" s="107"/>
      <c r="G46" s="140" t="s">
        <v>133</v>
      </c>
      <c r="H46" s="107"/>
      <c r="I46" s="140" t="s">
        <v>130</v>
      </c>
      <c r="J46" s="140" t="s">
        <v>134</v>
      </c>
      <c r="K46" s="107"/>
      <c r="L46" s="140" t="s">
        <v>137</v>
      </c>
      <c r="N46" s="107"/>
      <c r="O46" s="107"/>
      <c r="P46" s="107"/>
    </row>
    <row r="47" spans="1:16" ht="17" x14ac:dyDescent="0.2">
      <c r="A47" s="140" t="s">
        <v>131</v>
      </c>
      <c r="B47" s="140" t="s">
        <v>131</v>
      </c>
      <c r="C47" s="107"/>
      <c r="D47" s="107"/>
      <c r="E47" s="140" t="s">
        <v>131</v>
      </c>
      <c r="F47" s="107"/>
      <c r="G47" s="140" t="s">
        <v>134</v>
      </c>
      <c r="H47" s="107"/>
      <c r="I47" s="140" t="s">
        <v>131</v>
      </c>
      <c r="J47" s="140" t="s">
        <v>135</v>
      </c>
      <c r="K47" s="107"/>
      <c r="L47" s="107"/>
      <c r="N47" s="107"/>
      <c r="O47" s="107"/>
      <c r="P47" s="107"/>
    </row>
    <row r="48" spans="1:16" ht="17" x14ac:dyDescent="0.2">
      <c r="A48" s="140" t="s">
        <v>132</v>
      </c>
      <c r="B48" s="140" t="s">
        <v>132</v>
      </c>
      <c r="C48" s="107"/>
      <c r="D48" s="107"/>
      <c r="E48" s="140" t="s">
        <v>132</v>
      </c>
      <c r="F48" s="107"/>
      <c r="G48" s="140" t="s">
        <v>135</v>
      </c>
      <c r="H48" s="107"/>
      <c r="I48" s="140" t="s">
        <v>132</v>
      </c>
      <c r="J48" s="140" t="s">
        <v>136</v>
      </c>
      <c r="K48" s="107"/>
      <c r="L48" s="107"/>
      <c r="N48" s="107"/>
      <c r="O48" s="107"/>
      <c r="P48" s="107"/>
    </row>
    <row r="49" spans="1:16" ht="17" x14ac:dyDescent="0.2">
      <c r="A49" s="140" t="s">
        <v>133</v>
      </c>
      <c r="B49" s="140" t="s">
        <v>133</v>
      </c>
      <c r="C49" s="107"/>
      <c r="D49" s="107"/>
      <c r="E49" s="140" t="s">
        <v>133</v>
      </c>
      <c r="F49" s="107"/>
      <c r="G49" s="140" t="s">
        <v>136</v>
      </c>
      <c r="H49" s="107"/>
      <c r="I49" s="140" t="s">
        <v>133</v>
      </c>
      <c r="J49" s="140" t="s">
        <v>137</v>
      </c>
      <c r="K49" s="107"/>
      <c r="L49" s="107"/>
      <c r="N49" s="107"/>
      <c r="O49" s="107"/>
      <c r="P49" s="107"/>
    </row>
    <row r="50" spans="1:16" ht="17" x14ac:dyDescent="0.2">
      <c r="A50" s="140" t="s">
        <v>134</v>
      </c>
      <c r="B50" s="140" t="s">
        <v>134</v>
      </c>
      <c r="C50" s="107"/>
      <c r="D50" s="107"/>
      <c r="E50" s="140" t="s">
        <v>134</v>
      </c>
      <c r="F50" s="107"/>
      <c r="G50" s="140" t="s">
        <v>137</v>
      </c>
      <c r="H50" s="107"/>
      <c r="I50" s="140" t="s">
        <v>134</v>
      </c>
      <c r="J50" s="107"/>
      <c r="K50" s="107"/>
      <c r="L50" s="107"/>
      <c r="N50" s="107"/>
      <c r="O50" s="107"/>
      <c r="P50" s="107"/>
    </row>
    <row r="51" spans="1:16" ht="17" x14ac:dyDescent="0.2">
      <c r="A51" s="140" t="s">
        <v>135</v>
      </c>
      <c r="B51" s="140" t="s">
        <v>135</v>
      </c>
      <c r="C51" s="107"/>
      <c r="D51" s="107"/>
      <c r="E51" s="140" t="s">
        <v>135</v>
      </c>
      <c r="F51" s="107"/>
      <c r="G51" s="107"/>
      <c r="H51" s="107"/>
      <c r="I51" s="140" t="s">
        <v>135</v>
      </c>
      <c r="J51" s="107"/>
      <c r="K51" s="107"/>
      <c r="L51" s="107"/>
      <c r="N51" s="107"/>
      <c r="O51" s="107"/>
      <c r="P51" s="107"/>
    </row>
    <row r="52" spans="1:16" ht="17" x14ac:dyDescent="0.2">
      <c r="A52" s="140" t="s">
        <v>136</v>
      </c>
      <c r="B52" s="140" t="s">
        <v>136</v>
      </c>
      <c r="C52" s="107"/>
      <c r="D52" s="107"/>
      <c r="E52" s="140" t="s">
        <v>136</v>
      </c>
      <c r="F52" s="107"/>
      <c r="G52" s="107"/>
      <c r="H52" s="107"/>
      <c r="I52" s="140" t="s">
        <v>136</v>
      </c>
      <c r="J52" s="107"/>
      <c r="K52" s="107"/>
      <c r="L52" s="107"/>
      <c r="N52" s="107"/>
      <c r="O52" s="107"/>
      <c r="P52" s="107"/>
    </row>
    <row r="53" spans="1:16" ht="17" x14ac:dyDescent="0.2">
      <c r="A53" s="140" t="s">
        <v>137</v>
      </c>
      <c r="B53" s="140" t="s">
        <v>137</v>
      </c>
      <c r="C53" s="107"/>
      <c r="D53" s="107"/>
      <c r="E53" s="140" t="s">
        <v>137</v>
      </c>
      <c r="F53" s="107"/>
      <c r="G53" s="107"/>
      <c r="H53" s="107"/>
      <c r="I53" s="140" t="s">
        <v>137</v>
      </c>
      <c r="J53" s="107"/>
      <c r="K53" s="107"/>
      <c r="L53" s="107"/>
      <c r="N53" s="107"/>
      <c r="O53" s="107"/>
      <c r="P53" s="107"/>
    </row>
    <row r="54" spans="1:16" x14ac:dyDescent="0.2">
      <c r="A54" s="107"/>
      <c r="B54" s="107"/>
      <c r="C54" s="107"/>
      <c r="D54" s="107"/>
      <c r="E54" s="107"/>
      <c r="F54" s="107"/>
      <c r="G54" s="107"/>
      <c r="H54" s="107"/>
      <c r="I54" s="107"/>
      <c r="J54" s="107"/>
      <c r="K54" s="107"/>
      <c r="L54" s="107"/>
      <c r="N54" s="107"/>
      <c r="O54" s="107"/>
      <c r="P54" s="107"/>
    </row>
    <row r="55" spans="1:16" x14ac:dyDescent="0.2">
      <c r="A55" s="107"/>
      <c r="B55" s="107"/>
      <c r="C55" s="107"/>
      <c r="D55" s="107"/>
      <c r="E55" s="107"/>
      <c r="F55" s="107"/>
      <c r="G55" s="107"/>
      <c r="H55" s="107"/>
      <c r="I55" s="107"/>
      <c r="J55" s="107"/>
      <c r="K55" s="107"/>
      <c r="L55" s="107"/>
      <c r="N55" s="107"/>
      <c r="O55" s="107"/>
      <c r="P55" s="107"/>
    </row>
    <row r="56" spans="1:16" x14ac:dyDescent="0.2">
      <c r="A56" s="107"/>
      <c r="B56" s="107"/>
      <c r="C56" s="107"/>
      <c r="D56" s="107"/>
      <c r="E56" s="107"/>
      <c r="F56" s="107"/>
      <c r="G56" s="107"/>
      <c r="H56" s="107"/>
      <c r="I56" s="107"/>
      <c r="J56" s="107"/>
      <c r="K56" s="107"/>
      <c r="L56" s="107"/>
      <c r="N56" s="107"/>
      <c r="O56" s="107"/>
      <c r="P56" s="107"/>
    </row>
  </sheetData>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CEF85-15C3-7B41-9F43-95056F3F6E75}">
  <dimension ref="A1:P49"/>
  <sheetViews>
    <sheetView workbookViewId="0">
      <selection activeCell="H35" sqref="H35"/>
    </sheetView>
  </sheetViews>
  <sheetFormatPr baseColWidth="10" defaultColWidth="11" defaultRowHeight="16" x14ac:dyDescent="0.2"/>
  <cols>
    <col min="1" max="7" width="20.6640625" bestFit="1" customWidth="1"/>
    <col min="8" max="8" width="20.6640625" customWidth="1"/>
    <col min="9" max="9" width="20.6640625" bestFit="1" customWidth="1"/>
    <col min="10" max="10" width="20.1640625" bestFit="1" customWidth="1"/>
    <col min="11" max="12" width="20.6640625" bestFit="1" customWidth="1"/>
    <col min="13" max="13" width="20.1640625" bestFit="1" customWidth="1"/>
    <col min="14" max="14" width="22.5" customWidth="1"/>
    <col min="15" max="15" width="25.33203125" customWidth="1"/>
    <col min="16" max="16" width="27.83203125" customWidth="1"/>
  </cols>
  <sheetData>
    <row r="1" spans="1:16" x14ac:dyDescent="0.2">
      <c r="A1" s="31" t="s">
        <v>39</v>
      </c>
      <c r="B1" s="31" t="s">
        <v>40</v>
      </c>
      <c r="C1" s="31" t="s">
        <v>98</v>
      </c>
      <c r="D1" s="78" t="s">
        <v>95</v>
      </c>
      <c r="E1" s="31" t="s">
        <v>41</v>
      </c>
      <c r="F1" s="31" t="s">
        <v>42</v>
      </c>
      <c r="G1" s="31" t="s">
        <v>87</v>
      </c>
      <c r="H1" s="31" t="s">
        <v>122</v>
      </c>
      <c r="I1" s="31" t="s">
        <v>43</v>
      </c>
      <c r="J1" s="31" t="s">
        <v>84</v>
      </c>
      <c r="K1" s="31" t="s">
        <v>44</v>
      </c>
      <c r="L1" s="31" t="s">
        <v>45</v>
      </c>
      <c r="M1" s="31" t="s">
        <v>46</v>
      </c>
      <c r="N1" s="87" t="s">
        <v>99</v>
      </c>
      <c r="O1" s="31" t="s">
        <v>57</v>
      </c>
      <c r="P1" s="31" t="s">
        <v>101</v>
      </c>
    </row>
    <row r="2" spans="1:16" x14ac:dyDescent="0.2">
      <c r="A2" s="63" t="s">
        <v>86</v>
      </c>
      <c r="B2" s="63" t="s">
        <v>86</v>
      </c>
      <c r="C2" s="63" t="s">
        <v>86</v>
      </c>
      <c r="D2" s="68" t="s">
        <v>86</v>
      </c>
      <c r="E2" s="63" t="s">
        <v>86</v>
      </c>
      <c r="F2" s="63" t="s">
        <v>86</v>
      </c>
      <c r="G2" s="63" t="s">
        <v>86</v>
      </c>
      <c r="H2" s="63" t="s">
        <v>86</v>
      </c>
      <c r="I2" s="63" t="s">
        <v>86</v>
      </c>
      <c r="J2" s="63" t="s">
        <v>86</v>
      </c>
      <c r="K2" s="63" t="s">
        <v>86</v>
      </c>
      <c r="L2" s="63" t="s">
        <v>86</v>
      </c>
      <c r="M2" s="63" t="s">
        <v>86</v>
      </c>
      <c r="N2" s="84" t="s">
        <v>86</v>
      </c>
      <c r="O2" s="63" t="s">
        <v>86</v>
      </c>
      <c r="P2" s="63" t="s">
        <v>86</v>
      </c>
    </row>
    <row r="3" spans="1:16" x14ac:dyDescent="0.2">
      <c r="A3" s="1" t="s">
        <v>55</v>
      </c>
      <c r="B3" s="1" t="s">
        <v>55</v>
      </c>
      <c r="C3" s="1" t="s">
        <v>55</v>
      </c>
      <c r="D3" s="69" t="s">
        <v>55</v>
      </c>
      <c r="E3" s="1" t="s">
        <v>55</v>
      </c>
      <c r="F3" s="1" t="s">
        <v>55</v>
      </c>
      <c r="G3" s="1" t="s">
        <v>55</v>
      </c>
      <c r="H3" s="1" t="s">
        <v>55</v>
      </c>
      <c r="I3" s="1" t="s">
        <v>55</v>
      </c>
      <c r="J3" s="1" t="s">
        <v>55</v>
      </c>
      <c r="K3" s="1" t="s">
        <v>55</v>
      </c>
      <c r="L3" s="1" t="s">
        <v>55</v>
      </c>
      <c r="M3" s="1" t="s">
        <v>55</v>
      </c>
      <c r="N3" s="85" t="s">
        <v>55</v>
      </c>
      <c r="O3" s="1" t="s">
        <v>55</v>
      </c>
      <c r="P3" s="1" t="s">
        <v>55</v>
      </c>
    </row>
    <row r="4" spans="1:16" x14ac:dyDescent="0.2">
      <c r="A4" s="1" t="s">
        <v>4</v>
      </c>
      <c r="B4" s="1" t="s">
        <v>4</v>
      </c>
      <c r="C4" s="1" t="s">
        <v>4</v>
      </c>
      <c r="D4" s="70" t="s">
        <v>4</v>
      </c>
      <c r="E4" s="1" t="s">
        <v>4</v>
      </c>
      <c r="F4" s="1" t="s">
        <v>4</v>
      </c>
      <c r="G4" s="1" t="s">
        <v>4</v>
      </c>
      <c r="H4" s="1" t="s">
        <v>4</v>
      </c>
      <c r="I4" s="1" t="s">
        <v>4</v>
      </c>
      <c r="J4" s="1" t="s">
        <v>4</v>
      </c>
      <c r="K4" s="1" t="s">
        <v>4</v>
      </c>
      <c r="L4" s="1" t="s">
        <v>4</v>
      </c>
      <c r="M4" s="1" t="s">
        <v>4</v>
      </c>
      <c r="N4" s="86" t="s">
        <v>4</v>
      </c>
      <c r="O4" s="1" t="s">
        <v>4</v>
      </c>
      <c r="P4" s="1" t="s">
        <v>4</v>
      </c>
    </row>
    <row r="5" spans="1:16" x14ac:dyDescent="0.2">
      <c r="A5" s="70" t="s">
        <v>96</v>
      </c>
      <c r="B5" s="70" t="s">
        <v>96</v>
      </c>
      <c r="C5" s="70" t="s">
        <v>96</v>
      </c>
      <c r="D5" s="70" t="s">
        <v>96</v>
      </c>
      <c r="E5" s="70" t="s">
        <v>96</v>
      </c>
      <c r="F5" s="70" t="s">
        <v>96</v>
      </c>
      <c r="G5" s="70" t="s">
        <v>96</v>
      </c>
      <c r="H5" s="70" t="s">
        <v>96</v>
      </c>
      <c r="I5" s="70" t="s">
        <v>96</v>
      </c>
      <c r="J5" s="70" t="s">
        <v>96</v>
      </c>
      <c r="K5" s="70" t="s">
        <v>96</v>
      </c>
      <c r="L5" s="70" t="s">
        <v>96</v>
      </c>
      <c r="M5" s="70" t="s">
        <v>96</v>
      </c>
      <c r="N5" s="86" t="s">
        <v>96</v>
      </c>
      <c r="O5" s="70" t="s">
        <v>96</v>
      </c>
      <c r="P5" s="70" t="s">
        <v>96</v>
      </c>
    </row>
    <row r="6" spans="1:16" x14ac:dyDescent="0.2">
      <c r="A6" s="70" t="s">
        <v>97</v>
      </c>
      <c r="B6" s="70" t="s">
        <v>97</v>
      </c>
      <c r="C6" s="70" t="s">
        <v>97</v>
      </c>
      <c r="D6" s="70" t="s">
        <v>97</v>
      </c>
      <c r="E6" s="70" t="s">
        <v>97</v>
      </c>
      <c r="F6" s="70" t="s">
        <v>97</v>
      </c>
      <c r="G6" s="70" t="s">
        <v>97</v>
      </c>
      <c r="H6" s="70" t="s">
        <v>97</v>
      </c>
      <c r="I6" s="70" t="s">
        <v>97</v>
      </c>
      <c r="J6" s="70" t="s">
        <v>97</v>
      </c>
      <c r="K6" s="70" t="s">
        <v>97</v>
      </c>
      <c r="L6" s="70" t="s">
        <v>97</v>
      </c>
      <c r="M6" s="70" t="s">
        <v>97</v>
      </c>
      <c r="N6" s="86" t="s">
        <v>97</v>
      </c>
      <c r="O6" s="70" t="s">
        <v>97</v>
      </c>
      <c r="P6" s="70" t="s">
        <v>97</v>
      </c>
    </row>
    <row r="7" spans="1:16" x14ac:dyDescent="0.2">
      <c r="A7" s="1" t="s">
        <v>5</v>
      </c>
      <c r="B7" s="1" t="s">
        <v>5</v>
      </c>
      <c r="C7" s="1" t="s">
        <v>5</v>
      </c>
      <c r="D7" s="69" t="s">
        <v>5</v>
      </c>
      <c r="E7" s="1" t="s">
        <v>5</v>
      </c>
      <c r="F7" s="1" t="s">
        <v>5</v>
      </c>
      <c r="G7" s="1" t="s">
        <v>5</v>
      </c>
      <c r="H7" s="1" t="s">
        <v>5</v>
      </c>
      <c r="I7" s="1" t="s">
        <v>5</v>
      </c>
      <c r="J7" s="1" t="s">
        <v>5</v>
      </c>
      <c r="K7" s="1" t="s">
        <v>5</v>
      </c>
      <c r="L7" s="1" t="s">
        <v>5</v>
      </c>
      <c r="M7" s="1" t="s">
        <v>5</v>
      </c>
      <c r="N7" s="85" t="s">
        <v>5</v>
      </c>
      <c r="O7" s="1" t="s">
        <v>5</v>
      </c>
      <c r="P7" s="1" t="s">
        <v>5</v>
      </c>
    </row>
    <row r="8" spans="1:16" x14ac:dyDescent="0.2">
      <c r="A8" s="1" t="s">
        <v>6</v>
      </c>
      <c r="B8" s="1" t="s">
        <v>6</v>
      </c>
      <c r="C8" s="1" t="s">
        <v>6</v>
      </c>
      <c r="D8" s="70" t="s">
        <v>6</v>
      </c>
      <c r="E8" s="1" t="s">
        <v>6</v>
      </c>
      <c r="F8" s="1" t="s">
        <v>6</v>
      </c>
      <c r="G8" s="1" t="s">
        <v>6</v>
      </c>
      <c r="H8" s="1" t="s">
        <v>6</v>
      </c>
      <c r="I8" s="1" t="s">
        <v>6</v>
      </c>
      <c r="J8" s="1" t="s">
        <v>6</v>
      </c>
      <c r="K8" s="1" t="s">
        <v>6</v>
      </c>
      <c r="L8" s="1" t="s">
        <v>6</v>
      </c>
      <c r="M8" s="1" t="s">
        <v>6</v>
      </c>
      <c r="N8" s="86" t="s">
        <v>6</v>
      </c>
      <c r="O8" s="1" t="s">
        <v>6</v>
      </c>
      <c r="P8" s="1" t="s">
        <v>6</v>
      </c>
    </row>
    <row r="9" spans="1:16" x14ac:dyDescent="0.2">
      <c r="A9" s="1" t="s">
        <v>7</v>
      </c>
      <c r="B9" s="1" t="s">
        <v>7</v>
      </c>
      <c r="C9" s="1" t="s">
        <v>7</v>
      </c>
      <c r="D9" s="69" t="s">
        <v>7</v>
      </c>
      <c r="E9" s="1" t="s">
        <v>7</v>
      </c>
      <c r="F9" s="1" t="s">
        <v>7</v>
      </c>
      <c r="G9" s="1" t="s">
        <v>7</v>
      </c>
      <c r="H9" s="1" t="s">
        <v>7</v>
      </c>
      <c r="I9" s="1" t="s">
        <v>7</v>
      </c>
      <c r="J9" s="1" t="s">
        <v>7</v>
      </c>
      <c r="K9" s="1" t="s">
        <v>7</v>
      </c>
      <c r="L9" s="1" t="s">
        <v>7</v>
      </c>
      <c r="M9" s="1" t="s">
        <v>7</v>
      </c>
      <c r="N9" s="85" t="s">
        <v>7</v>
      </c>
      <c r="O9" s="1" t="s">
        <v>7</v>
      </c>
      <c r="P9" s="1" t="s">
        <v>7</v>
      </c>
    </row>
    <row r="10" spans="1:16" x14ac:dyDescent="0.2">
      <c r="A10" s="1" t="s">
        <v>8</v>
      </c>
      <c r="B10" s="1" t="s">
        <v>8</v>
      </c>
      <c r="C10" s="1" t="s">
        <v>8</v>
      </c>
      <c r="D10" s="70" t="s">
        <v>8</v>
      </c>
      <c r="E10" s="1" t="s">
        <v>8</v>
      </c>
      <c r="F10" s="1" t="s">
        <v>8</v>
      </c>
      <c r="G10" s="1" t="s">
        <v>8</v>
      </c>
      <c r="H10" s="1" t="s">
        <v>8</v>
      </c>
      <c r="I10" s="1" t="s">
        <v>8</v>
      </c>
      <c r="J10" s="1" t="s">
        <v>8</v>
      </c>
      <c r="K10" s="1" t="s">
        <v>8</v>
      </c>
      <c r="L10" s="1" t="s">
        <v>8</v>
      </c>
      <c r="M10" s="1" t="s">
        <v>8</v>
      </c>
      <c r="N10" s="86" t="s">
        <v>8</v>
      </c>
      <c r="O10" s="1" t="s">
        <v>8</v>
      </c>
      <c r="P10" s="1" t="s">
        <v>8</v>
      </c>
    </row>
    <row r="11" spans="1:16" x14ac:dyDescent="0.2">
      <c r="A11" s="1" t="s">
        <v>9</v>
      </c>
      <c r="B11" s="1" t="s">
        <v>9</v>
      </c>
      <c r="C11" s="1" t="s">
        <v>9</v>
      </c>
      <c r="D11" s="69" t="s">
        <v>9</v>
      </c>
      <c r="E11" s="1" t="s">
        <v>9</v>
      </c>
      <c r="F11" s="1" t="s">
        <v>9</v>
      </c>
      <c r="G11" s="1" t="s">
        <v>9</v>
      </c>
      <c r="H11" s="1" t="s">
        <v>9</v>
      </c>
      <c r="I11" s="1" t="s">
        <v>9</v>
      </c>
      <c r="J11" s="1" t="s">
        <v>9</v>
      </c>
      <c r="K11" s="1" t="s">
        <v>9</v>
      </c>
      <c r="L11" s="1" t="s">
        <v>9</v>
      </c>
      <c r="M11" s="1" t="s">
        <v>9</v>
      </c>
      <c r="N11" s="85" t="s">
        <v>9</v>
      </c>
      <c r="O11" s="1" t="s">
        <v>9</v>
      </c>
      <c r="P11" s="1" t="s">
        <v>9</v>
      </c>
    </row>
    <row r="12" spans="1:16" x14ac:dyDescent="0.2">
      <c r="A12" s="1" t="s">
        <v>10</v>
      </c>
      <c r="B12" s="1" t="s">
        <v>10</v>
      </c>
      <c r="C12" s="1" t="s">
        <v>10</v>
      </c>
      <c r="D12" s="70" t="s">
        <v>10</v>
      </c>
      <c r="E12" s="1" t="s">
        <v>10</v>
      </c>
      <c r="F12" s="1" t="s">
        <v>10</v>
      </c>
      <c r="G12" s="1" t="s">
        <v>10</v>
      </c>
      <c r="H12" s="1" t="s">
        <v>10</v>
      </c>
      <c r="I12" s="1" t="s">
        <v>10</v>
      </c>
      <c r="J12" s="1" t="s">
        <v>10</v>
      </c>
      <c r="K12" s="1" t="s">
        <v>10</v>
      </c>
      <c r="L12" s="1" t="s">
        <v>10</v>
      </c>
      <c r="M12" s="1" t="s">
        <v>10</v>
      </c>
      <c r="N12" s="86" t="s">
        <v>10</v>
      </c>
      <c r="O12" s="1" t="s">
        <v>10</v>
      </c>
      <c r="P12" s="1" t="s">
        <v>10</v>
      </c>
    </row>
    <row r="13" spans="1:16" x14ac:dyDescent="0.2">
      <c r="A13" s="1" t="s">
        <v>11</v>
      </c>
      <c r="B13" s="1" t="s">
        <v>11</v>
      </c>
      <c r="C13" s="1" t="s">
        <v>11</v>
      </c>
      <c r="D13" s="69" t="s">
        <v>11</v>
      </c>
      <c r="E13" s="1" t="s">
        <v>11</v>
      </c>
      <c r="F13" s="1" t="s">
        <v>11</v>
      </c>
      <c r="G13" s="1" t="s">
        <v>11</v>
      </c>
      <c r="H13" s="1" t="s">
        <v>11</v>
      </c>
      <c r="I13" s="1" t="s">
        <v>11</v>
      </c>
      <c r="J13" s="1" t="s">
        <v>11</v>
      </c>
      <c r="K13" s="1" t="s">
        <v>11</v>
      </c>
      <c r="L13" s="1" t="s">
        <v>11</v>
      </c>
      <c r="M13" s="1" t="s">
        <v>11</v>
      </c>
      <c r="N13" s="85" t="s">
        <v>11</v>
      </c>
      <c r="O13" s="1" t="s">
        <v>11</v>
      </c>
      <c r="P13" s="1" t="s">
        <v>11</v>
      </c>
    </row>
    <row r="14" spans="1:16" x14ac:dyDescent="0.2">
      <c r="A14" s="1" t="s">
        <v>12</v>
      </c>
      <c r="B14" s="1" t="s">
        <v>12</v>
      </c>
      <c r="C14" s="1" t="s">
        <v>12</v>
      </c>
      <c r="D14" s="70" t="s">
        <v>12</v>
      </c>
      <c r="E14" s="1" t="s">
        <v>12</v>
      </c>
      <c r="F14" s="1" t="s">
        <v>12</v>
      </c>
      <c r="G14" s="1" t="s">
        <v>49</v>
      </c>
      <c r="H14" s="1" t="s">
        <v>12</v>
      </c>
      <c r="I14" s="1" t="s">
        <v>12</v>
      </c>
      <c r="J14" s="1" t="s">
        <v>12</v>
      </c>
      <c r="K14" s="1" t="s">
        <v>12</v>
      </c>
      <c r="L14" s="1" t="s">
        <v>12</v>
      </c>
      <c r="M14" s="1" t="s">
        <v>12</v>
      </c>
      <c r="N14" s="86" t="s">
        <v>12</v>
      </c>
      <c r="O14" s="1" t="s">
        <v>12</v>
      </c>
      <c r="P14" s="1" t="s">
        <v>12</v>
      </c>
    </row>
    <row r="15" spans="1:16" x14ac:dyDescent="0.2">
      <c r="A15" s="1" t="s">
        <v>13</v>
      </c>
      <c r="B15" s="1" t="s">
        <v>13</v>
      </c>
      <c r="C15" s="1" t="s">
        <v>13</v>
      </c>
      <c r="D15" s="69" t="s">
        <v>13</v>
      </c>
      <c r="E15" s="1" t="s">
        <v>13</v>
      </c>
      <c r="F15" s="1" t="s">
        <v>13</v>
      </c>
      <c r="G15" s="1" t="s">
        <v>50</v>
      </c>
      <c r="H15" s="1" t="s">
        <v>13</v>
      </c>
      <c r="I15" s="1" t="s">
        <v>13</v>
      </c>
      <c r="J15" s="1" t="s">
        <v>13</v>
      </c>
      <c r="K15" s="1" t="s">
        <v>13</v>
      </c>
      <c r="L15" s="1" t="s">
        <v>13</v>
      </c>
      <c r="M15" s="1" t="s">
        <v>13</v>
      </c>
      <c r="N15" s="85" t="s">
        <v>13</v>
      </c>
      <c r="O15" s="1" t="s">
        <v>13</v>
      </c>
      <c r="P15" s="1" t="s">
        <v>13</v>
      </c>
    </row>
    <row r="16" spans="1:16" x14ac:dyDescent="0.2">
      <c r="A16" s="1" t="s">
        <v>14</v>
      </c>
      <c r="B16" s="1" t="s">
        <v>14</v>
      </c>
      <c r="C16" s="1" t="s">
        <v>14</v>
      </c>
      <c r="D16" s="70" t="s">
        <v>14</v>
      </c>
      <c r="E16" s="1" t="s">
        <v>14</v>
      </c>
      <c r="F16" s="1" t="s">
        <v>14</v>
      </c>
      <c r="G16" s="1" t="s">
        <v>51</v>
      </c>
      <c r="H16" s="1" t="s">
        <v>14</v>
      </c>
      <c r="I16" s="1" t="s">
        <v>14</v>
      </c>
      <c r="J16" s="1" t="s">
        <v>14</v>
      </c>
      <c r="K16" s="1" t="s">
        <v>14</v>
      </c>
      <c r="L16" s="1" t="s">
        <v>14</v>
      </c>
      <c r="M16" s="1" t="s">
        <v>14</v>
      </c>
      <c r="N16" s="86" t="s">
        <v>14</v>
      </c>
      <c r="O16" s="1" t="s">
        <v>14</v>
      </c>
      <c r="P16" s="1" t="s">
        <v>14</v>
      </c>
    </row>
    <row r="17" spans="1:16" x14ac:dyDescent="0.2">
      <c r="A17" s="1" t="s">
        <v>49</v>
      </c>
      <c r="B17" s="1" t="s">
        <v>49</v>
      </c>
      <c r="C17" s="1" t="s">
        <v>49</v>
      </c>
      <c r="D17" s="69" t="s">
        <v>76</v>
      </c>
      <c r="E17" s="1" t="s">
        <v>49</v>
      </c>
      <c r="F17" s="1" t="s">
        <v>49</v>
      </c>
      <c r="G17" s="1" t="s">
        <v>52</v>
      </c>
      <c r="H17" s="1" t="s">
        <v>76</v>
      </c>
      <c r="I17" s="1" t="s">
        <v>49</v>
      </c>
      <c r="J17" s="1" t="s">
        <v>49</v>
      </c>
      <c r="K17" s="1" t="s">
        <v>49</v>
      </c>
      <c r="L17" s="1" t="s">
        <v>49</v>
      </c>
      <c r="M17" s="1" t="s">
        <v>49</v>
      </c>
      <c r="N17" s="85" t="s">
        <v>76</v>
      </c>
      <c r="O17" s="1" t="s">
        <v>76</v>
      </c>
      <c r="P17" s="1" t="s">
        <v>76</v>
      </c>
    </row>
    <row r="18" spans="1:16" x14ac:dyDescent="0.2">
      <c r="A18" s="1" t="s">
        <v>50</v>
      </c>
      <c r="B18" s="1" t="s">
        <v>50</v>
      </c>
      <c r="C18" s="1" t="s">
        <v>50</v>
      </c>
      <c r="D18" s="70" t="s">
        <v>77</v>
      </c>
      <c r="E18" s="1" t="s">
        <v>50</v>
      </c>
      <c r="F18" s="1" t="s">
        <v>50</v>
      </c>
      <c r="G18" s="1" t="s">
        <v>53</v>
      </c>
      <c r="H18" s="1" t="s">
        <v>77</v>
      </c>
      <c r="I18" s="1" t="s">
        <v>50</v>
      </c>
      <c r="J18" s="1" t="s">
        <v>50</v>
      </c>
      <c r="K18" s="1" t="s">
        <v>50</v>
      </c>
      <c r="L18" s="1" t="s">
        <v>50</v>
      </c>
      <c r="M18" s="1" t="s">
        <v>50</v>
      </c>
      <c r="N18" s="86" t="s">
        <v>77</v>
      </c>
      <c r="O18" s="1" t="s">
        <v>77</v>
      </c>
      <c r="P18" s="1" t="s">
        <v>77</v>
      </c>
    </row>
    <row r="19" spans="1:16" x14ac:dyDescent="0.2">
      <c r="A19" s="1" t="s">
        <v>51</v>
      </c>
      <c r="B19" s="1" t="s">
        <v>51</v>
      </c>
      <c r="C19" s="1" t="s">
        <v>51</v>
      </c>
      <c r="D19" s="69" t="s">
        <v>78</v>
      </c>
      <c r="E19" s="1" t="s">
        <v>51</v>
      </c>
      <c r="F19" s="1" t="s">
        <v>51</v>
      </c>
      <c r="G19" s="1" t="s">
        <v>54</v>
      </c>
      <c r="H19" s="1" t="s">
        <v>78</v>
      </c>
      <c r="I19" s="1" t="s">
        <v>51</v>
      </c>
      <c r="J19" s="1" t="s">
        <v>51</v>
      </c>
      <c r="K19" s="1" t="s">
        <v>51</v>
      </c>
      <c r="L19" s="1" t="s">
        <v>51</v>
      </c>
      <c r="M19" s="1" t="s">
        <v>51</v>
      </c>
      <c r="N19" s="85" t="s">
        <v>78</v>
      </c>
      <c r="O19" s="1" t="s">
        <v>78</v>
      </c>
      <c r="P19" s="1" t="s">
        <v>78</v>
      </c>
    </row>
    <row r="20" spans="1:16" x14ac:dyDescent="0.2">
      <c r="A20" s="1" t="s">
        <v>52</v>
      </c>
      <c r="B20" s="1" t="s">
        <v>52</v>
      </c>
      <c r="C20" s="1" t="s">
        <v>52</v>
      </c>
      <c r="D20" s="70" t="s">
        <v>79</v>
      </c>
      <c r="E20" s="1" t="s">
        <v>52</v>
      </c>
      <c r="F20" s="1" t="s">
        <v>52</v>
      </c>
      <c r="G20" s="1" t="s">
        <v>76</v>
      </c>
      <c r="H20" s="1" t="s">
        <v>79</v>
      </c>
      <c r="I20" s="1" t="s">
        <v>52</v>
      </c>
      <c r="J20" s="1" t="s">
        <v>52</v>
      </c>
      <c r="K20" s="1" t="s">
        <v>52</v>
      </c>
      <c r="L20" s="1" t="s">
        <v>52</v>
      </c>
      <c r="M20" s="1" t="s">
        <v>52</v>
      </c>
      <c r="N20" s="86" t="s">
        <v>79</v>
      </c>
      <c r="O20" s="1" t="s">
        <v>79</v>
      </c>
      <c r="P20" s="1" t="s">
        <v>79</v>
      </c>
    </row>
    <row r="21" spans="1:16" x14ac:dyDescent="0.2">
      <c r="A21" s="1" t="s">
        <v>53</v>
      </c>
      <c r="B21" s="1" t="s">
        <v>53</v>
      </c>
      <c r="C21" s="1" t="s">
        <v>53</v>
      </c>
      <c r="D21" s="1" t="s">
        <v>80</v>
      </c>
      <c r="E21" s="1" t="s">
        <v>53</v>
      </c>
      <c r="F21" s="1" t="s">
        <v>53</v>
      </c>
      <c r="G21" s="1" t="s">
        <v>77</v>
      </c>
      <c r="H21" s="1" t="s">
        <v>80</v>
      </c>
      <c r="I21" s="1" t="s">
        <v>53</v>
      </c>
      <c r="J21" s="1" t="s">
        <v>53</v>
      </c>
      <c r="K21" s="1" t="s">
        <v>53</v>
      </c>
      <c r="L21" s="1" t="s">
        <v>53</v>
      </c>
      <c r="M21" s="1" t="s">
        <v>53</v>
      </c>
      <c r="N21" s="85" t="s">
        <v>80</v>
      </c>
      <c r="O21" s="1" t="s">
        <v>80</v>
      </c>
      <c r="P21" s="1" t="s">
        <v>80</v>
      </c>
    </row>
    <row r="22" spans="1:16" x14ac:dyDescent="0.2">
      <c r="A22" s="1" t="s">
        <v>54</v>
      </c>
      <c r="B22" s="1" t="s">
        <v>54</v>
      </c>
      <c r="C22" s="1" t="s">
        <v>54</v>
      </c>
      <c r="D22" s="1" t="s">
        <v>81</v>
      </c>
      <c r="E22" s="1" t="s">
        <v>54</v>
      </c>
      <c r="F22" s="1" t="s">
        <v>54</v>
      </c>
      <c r="G22" s="1" t="s">
        <v>78</v>
      </c>
      <c r="H22" s="1" t="s">
        <v>81</v>
      </c>
      <c r="I22" s="1" t="s">
        <v>54</v>
      </c>
      <c r="J22" s="1" t="s">
        <v>54</v>
      </c>
      <c r="K22" s="1" t="s">
        <v>54</v>
      </c>
      <c r="L22" s="1" t="s">
        <v>54</v>
      </c>
      <c r="M22" s="1" t="s">
        <v>54</v>
      </c>
      <c r="N22" s="86" t="s">
        <v>81</v>
      </c>
      <c r="O22" s="1" t="s">
        <v>81</v>
      </c>
      <c r="P22" s="1" t="s">
        <v>81</v>
      </c>
    </row>
    <row r="23" spans="1:16" ht="17" x14ac:dyDescent="0.2">
      <c r="A23" s="1" t="s">
        <v>76</v>
      </c>
      <c r="B23" s="1" t="s">
        <v>76</v>
      </c>
      <c r="C23" s="1" t="s">
        <v>76</v>
      </c>
      <c r="D23" s="140" t="s">
        <v>124</v>
      </c>
      <c r="E23" s="1" t="s">
        <v>76</v>
      </c>
      <c r="F23" s="1" t="s">
        <v>76</v>
      </c>
      <c r="G23" s="1" t="s">
        <v>79</v>
      </c>
      <c r="H23" s="140" t="s">
        <v>124</v>
      </c>
      <c r="I23" s="1" t="s">
        <v>76</v>
      </c>
      <c r="J23" s="1" t="s">
        <v>76</v>
      </c>
      <c r="K23" s="1" t="s">
        <v>76</v>
      </c>
      <c r="L23" s="1" t="s">
        <v>76</v>
      </c>
      <c r="M23" s="1" t="s">
        <v>76</v>
      </c>
      <c r="N23" s="69" t="s">
        <v>102</v>
      </c>
      <c r="O23" s="140" t="s">
        <v>124</v>
      </c>
      <c r="P23" s="140" t="s">
        <v>124</v>
      </c>
    </row>
    <row r="24" spans="1:16" ht="17" x14ac:dyDescent="0.2">
      <c r="A24" s="1" t="s">
        <v>77</v>
      </c>
      <c r="B24" s="1" t="s">
        <v>77</v>
      </c>
      <c r="C24" s="1" t="s">
        <v>77</v>
      </c>
      <c r="D24" s="140" t="s">
        <v>125</v>
      </c>
      <c r="E24" s="1" t="s">
        <v>77</v>
      </c>
      <c r="F24" s="1" t="s">
        <v>77</v>
      </c>
      <c r="G24" s="1" t="s">
        <v>80</v>
      </c>
      <c r="H24" s="140" t="s">
        <v>125</v>
      </c>
      <c r="I24" s="1" t="s">
        <v>77</v>
      </c>
      <c r="J24" s="1" t="s">
        <v>77</v>
      </c>
      <c r="K24" s="1" t="s">
        <v>77</v>
      </c>
      <c r="L24" s="1" t="s">
        <v>77</v>
      </c>
      <c r="M24" s="1" t="s">
        <v>77</v>
      </c>
      <c r="N24" s="83" t="s">
        <v>103</v>
      </c>
      <c r="O24" s="140" t="s">
        <v>125</v>
      </c>
      <c r="P24" s="140" t="s">
        <v>125</v>
      </c>
    </row>
    <row r="25" spans="1:16" ht="17" x14ac:dyDescent="0.2">
      <c r="A25" s="1" t="s">
        <v>78</v>
      </c>
      <c r="B25" s="1" t="s">
        <v>78</v>
      </c>
      <c r="C25" s="1" t="s">
        <v>78</v>
      </c>
      <c r="D25" s="140" t="s">
        <v>126</v>
      </c>
      <c r="E25" s="1" t="s">
        <v>78</v>
      </c>
      <c r="F25" s="1" t="s">
        <v>78</v>
      </c>
      <c r="G25" s="1" t="s">
        <v>81</v>
      </c>
      <c r="H25" s="140" t="s">
        <v>126</v>
      </c>
      <c r="I25" s="1" t="s">
        <v>78</v>
      </c>
      <c r="J25" s="1" t="s">
        <v>78</v>
      </c>
      <c r="K25" s="1" t="s">
        <v>78</v>
      </c>
      <c r="L25" s="1" t="s">
        <v>78</v>
      </c>
      <c r="M25" s="1" t="s">
        <v>78</v>
      </c>
      <c r="N25" s="83" t="s">
        <v>104</v>
      </c>
      <c r="O25" s="140" t="s">
        <v>126</v>
      </c>
      <c r="P25" s="140" t="s">
        <v>126</v>
      </c>
    </row>
    <row r="26" spans="1:16" ht="17" x14ac:dyDescent="0.2">
      <c r="A26" s="1" t="s">
        <v>79</v>
      </c>
      <c r="B26" s="1" t="s">
        <v>79</v>
      </c>
      <c r="C26" s="1" t="s">
        <v>79</v>
      </c>
      <c r="D26" s="140" t="s">
        <v>127</v>
      </c>
      <c r="E26" s="1" t="s">
        <v>79</v>
      </c>
      <c r="F26" s="1" t="s">
        <v>79</v>
      </c>
      <c r="G26" s="69" t="s">
        <v>102</v>
      </c>
      <c r="H26" s="127" t="s">
        <v>127</v>
      </c>
      <c r="I26" s="1" t="s">
        <v>79</v>
      </c>
      <c r="J26" s="1" t="s">
        <v>79</v>
      </c>
      <c r="K26" s="1" t="s">
        <v>79</v>
      </c>
      <c r="L26" s="1" t="s">
        <v>79</v>
      </c>
      <c r="M26" s="1" t="s">
        <v>79</v>
      </c>
      <c r="N26" s="83" t="s">
        <v>105</v>
      </c>
      <c r="O26" s="127" t="s">
        <v>127</v>
      </c>
      <c r="P26" s="140" t="s">
        <v>127</v>
      </c>
    </row>
    <row r="27" spans="1:16" ht="17" x14ac:dyDescent="0.2">
      <c r="A27" s="1" t="s">
        <v>80</v>
      </c>
      <c r="B27" s="1" t="s">
        <v>80</v>
      </c>
      <c r="C27" s="1" t="s">
        <v>80</v>
      </c>
      <c r="D27" s="140" t="s">
        <v>128</v>
      </c>
      <c r="E27" s="1" t="s">
        <v>80</v>
      </c>
      <c r="F27" s="1" t="s">
        <v>80</v>
      </c>
      <c r="G27" s="83" t="s">
        <v>103</v>
      </c>
      <c r="H27" s="127" t="s">
        <v>128</v>
      </c>
      <c r="I27" s="1" t="s">
        <v>80</v>
      </c>
      <c r="J27" s="1" t="s">
        <v>80</v>
      </c>
      <c r="K27" s="1" t="s">
        <v>80</v>
      </c>
      <c r="L27" s="1" t="s">
        <v>80</v>
      </c>
      <c r="M27" s="1" t="s">
        <v>80</v>
      </c>
      <c r="N27" s="83" t="s">
        <v>106</v>
      </c>
      <c r="O27" s="127" t="s">
        <v>128</v>
      </c>
      <c r="P27" s="140" t="s">
        <v>128</v>
      </c>
    </row>
    <row r="28" spans="1:16" ht="17" x14ac:dyDescent="0.2">
      <c r="A28" s="1" t="s">
        <v>81</v>
      </c>
      <c r="B28" s="1" t="s">
        <v>81</v>
      </c>
      <c r="C28" s="1" t="s">
        <v>81</v>
      </c>
      <c r="D28" s="140" t="s">
        <v>129</v>
      </c>
      <c r="E28" s="1" t="s">
        <v>81</v>
      </c>
      <c r="F28" s="1" t="s">
        <v>81</v>
      </c>
      <c r="G28" s="83" t="s">
        <v>104</v>
      </c>
      <c r="H28" s="127" t="s">
        <v>129</v>
      </c>
      <c r="I28" s="1" t="s">
        <v>81</v>
      </c>
      <c r="J28" s="1" t="s">
        <v>81</v>
      </c>
      <c r="K28" s="1" t="s">
        <v>81</v>
      </c>
      <c r="L28" s="1" t="s">
        <v>81</v>
      </c>
      <c r="M28" s="1" t="s">
        <v>81</v>
      </c>
      <c r="N28" s="83" t="s">
        <v>107</v>
      </c>
      <c r="O28" s="127" t="s">
        <v>129</v>
      </c>
      <c r="P28" s="140" t="s">
        <v>129</v>
      </c>
    </row>
    <row r="29" spans="1:16" ht="17" x14ac:dyDescent="0.2">
      <c r="A29" s="108" t="s">
        <v>102</v>
      </c>
      <c r="B29" s="69" t="s">
        <v>102</v>
      </c>
      <c r="C29" s="140" t="s">
        <v>124</v>
      </c>
      <c r="D29" s="140" t="s">
        <v>130</v>
      </c>
      <c r="E29" s="69" t="s">
        <v>102</v>
      </c>
      <c r="F29" s="69" t="s">
        <v>102</v>
      </c>
      <c r="G29" s="83" t="s">
        <v>105</v>
      </c>
      <c r="H29" s="127" t="s">
        <v>130</v>
      </c>
      <c r="I29" s="69" t="s">
        <v>102</v>
      </c>
      <c r="J29" s="69" t="s">
        <v>102</v>
      </c>
      <c r="K29" s="106"/>
      <c r="L29" s="140" t="s">
        <v>124</v>
      </c>
      <c r="M29" s="140" t="s">
        <v>124</v>
      </c>
      <c r="N29" s="82" t="s">
        <v>108</v>
      </c>
      <c r="O29" s="127" t="s">
        <v>130</v>
      </c>
      <c r="P29" s="140" t="s">
        <v>130</v>
      </c>
    </row>
    <row r="30" spans="1:16" ht="17" x14ac:dyDescent="0.2">
      <c r="A30" s="108" t="s">
        <v>103</v>
      </c>
      <c r="B30" s="83" t="s">
        <v>103</v>
      </c>
      <c r="C30" s="140" t="s">
        <v>125</v>
      </c>
      <c r="D30" s="140" t="s">
        <v>131</v>
      </c>
      <c r="E30" s="83" t="s">
        <v>103</v>
      </c>
      <c r="F30" s="83" t="s">
        <v>103</v>
      </c>
      <c r="G30" s="83" t="s">
        <v>106</v>
      </c>
      <c r="H30" s="127" t="s">
        <v>131</v>
      </c>
      <c r="I30" s="83" t="s">
        <v>103</v>
      </c>
      <c r="J30" s="83" t="s">
        <v>103</v>
      </c>
      <c r="K30" s="106"/>
      <c r="L30" s="140" t="s">
        <v>125</v>
      </c>
      <c r="M30" s="140" t="s">
        <v>125</v>
      </c>
      <c r="N30" s="140" t="s">
        <v>124</v>
      </c>
      <c r="O30" s="127" t="s">
        <v>131</v>
      </c>
      <c r="P30" s="140" t="s">
        <v>131</v>
      </c>
    </row>
    <row r="31" spans="1:16" ht="17" x14ac:dyDescent="0.2">
      <c r="A31" s="108" t="s">
        <v>104</v>
      </c>
      <c r="B31" s="83" t="s">
        <v>104</v>
      </c>
      <c r="C31" s="140" t="s">
        <v>126</v>
      </c>
      <c r="D31" s="140" t="s">
        <v>132</v>
      </c>
      <c r="E31" s="83" t="s">
        <v>104</v>
      </c>
      <c r="F31" s="83" t="s">
        <v>104</v>
      </c>
      <c r="G31" s="83" t="s">
        <v>107</v>
      </c>
      <c r="H31" s="127" t="s">
        <v>132</v>
      </c>
      <c r="I31" s="83" t="s">
        <v>104</v>
      </c>
      <c r="J31" s="83" t="s">
        <v>104</v>
      </c>
      <c r="K31" s="106"/>
      <c r="L31" s="140" t="s">
        <v>126</v>
      </c>
      <c r="M31" s="140" t="s">
        <v>126</v>
      </c>
      <c r="N31" s="140" t="s">
        <v>125</v>
      </c>
      <c r="O31" s="127" t="s">
        <v>132</v>
      </c>
      <c r="P31" s="140" t="s">
        <v>132</v>
      </c>
    </row>
    <row r="32" spans="1:16" ht="17" x14ac:dyDescent="0.2">
      <c r="A32" s="108" t="s">
        <v>105</v>
      </c>
      <c r="B32" s="83" t="s">
        <v>105</v>
      </c>
      <c r="C32" s="140" t="s">
        <v>127</v>
      </c>
      <c r="D32" s="140" t="s">
        <v>133</v>
      </c>
      <c r="E32" s="83" t="s">
        <v>105</v>
      </c>
      <c r="F32" s="83" t="s">
        <v>105</v>
      </c>
      <c r="G32" s="82" t="s">
        <v>108</v>
      </c>
      <c r="H32" s="82"/>
      <c r="I32" s="83" t="s">
        <v>105</v>
      </c>
      <c r="J32" s="83" t="s">
        <v>105</v>
      </c>
      <c r="K32" s="106"/>
      <c r="L32" s="127" t="s">
        <v>127</v>
      </c>
      <c r="M32" s="127" t="s">
        <v>127</v>
      </c>
      <c r="N32" s="140" t="s">
        <v>126</v>
      </c>
      <c r="O32" s="107"/>
      <c r="P32" s="106"/>
    </row>
    <row r="33" spans="1:16" ht="17" x14ac:dyDescent="0.2">
      <c r="A33" s="108" t="s">
        <v>106</v>
      </c>
      <c r="B33" s="83" t="s">
        <v>106</v>
      </c>
      <c r="C33" s="140" t="s">
        <v>128</v>
      </c>
      <c r="D33" s="140" t="s">
        <v>134</v>
      </c>
      <c r="E33" s="83" t="s">
        <v>106</v>
      </c>
      <c r="F33" s="83" t="s">
        <v>106</v>
      </c>
      <c r="G33" s="140" t="s">
        <v>124</v>
      </c>
      <c r="H33" s="90"/>
      <c r="I33" s="83" t="s">
        <v>106</v>
      </c>
      <c r="J33" s="83" t="s">
        <v>106</v>
      </c>
      <c r="K33" s="106"/>
      <c r="L33" s="127" t="s">
        <v>128</v>
      </c>
      <c r="M33" s="127" t="s">
        <v>128</v>
      </c>
      <c r="N33" s="127" t="s">
        <v>127</v>
      </c>
      <c r="O33" s="107"/>
      <c r="P33" s="106"/>
    </row>
    <row r="34" spans="1:16" ht="17" x14ac:dyDescent="0.2">
      <c r="A34" s="108" t="s">
        <v>107</v>
      </c>
      <c r="B34" s="83" t="s">
        <v>107</v>
      </c>
      <c r="C34" s="140" t="s">
        <v>129</v>
      </c>
      <c r="D34" s="140" t="s">
        <v>135</v>
      </c>
      <c r="E34" s="83" t="s">
        <v>107</v>
      </c>
      <c r="F34" s="83" t="s">
        <v>107</v>
      </c>
      <c r="G34" s="140" t="s">
        <v>125</v>
      </c>
      <c r="H34" s="90"/>
      <c r="I34" s="83" t="s">
        <v>107</v>
      </c>
      <c r="J34" s="83" t="s">
        <v>107</v>
      </c>
      <c r="K34" s="106"/>
      <c r="L34" s="127" t="s">
        <v>129</v>
      </c>
      <c r="M34" s="127" t="s">
        <v>129</v>
      </c>
      <c r="N34" s="127" t="s">
        <v>128</v>
      </c>
      <c r="O34" s="107"/>
      <c r="P34" s="106"/>
    </row>
    <row r="35" spans="1:16" ht="17" x14ac:dyDescent="0.2">
      <c r="A35" s="109" t="s">
        <v>108</v>
      </c>
      <c r="B35" s="82" t="s">
        <v>108</v>
      </c>
      <c r="C35" s="140" t="s">
        <v>130</v>
      </c>
      <c r="D35" s="140" t="s">
        <v>136</v>
      </c>
      <c r="E35" s="82" t="s">
        <v>108</v>
      </c>
      <c r="F35" s="82" t="s">
        <v>108</v>
      </c>
      <c r="G35" s="140" t="s">
        <v>126</v>
      </c>
      <c r="H35" s="90"/>
      <c r="I35" s="82" t="s">
        <v>108</v>
      </c>
      <c r="J35" s="82" t="s">
        <v>108</v>
      </c>
      <c r="K35" s="106"/>
      <c r="L35" s="127" t="s">
        <v>130</v>
      </c>
      <c r="M35" s="127" t="s">
        <v>130</v>
      </c>
      <c r="N35" s="127" t="s">
        <v>129</v>
      </c>
      <c r="O35" s="107"/>
      <c r="P35" s="106"/>
    </row>
    <row r="36" spans="1:16" ht="17" x14ac:dyDescent="0.2">
      <c r="A36" s="127" t="s">
        <v>124</v>
      </c>
      <c r="B36" s="140" t="s">
        <v>124</v>
      </c>
      <c r="C36" s="127" t="s">
        <v>131</v>
      </c>
      <c r="D36" s="140" t="s">
        <v>137</v>
      </c>
      <c r="E36" s="140" t="s">
        <v>124</v>
      </c>
      <c r="F36" s="90"/>
      <c r="G36" s="127" t="s">
        <v>127</v>
      </c>
      <c r="H36" s="90"/>
      <c r="I36" s="140" t="s">
        <v>124</v>
      </c>
      <c r="J36" s="140" t="s">
        <v>124</v>
      </c>
      <c r="K36" s="90"/>
      <c r="L36" s="127" t="s">
        <v>131</v>
      </c>
      <c r="M36" s="127" t="s">
        <v>131</v>
      </c>
      <c r="N36" s="127" t="s">
        <v>130</v>
      </c>
      <c r="O36" s="107"/>
      <c r="P36" s="90"/>
    </row>
    <row r="37" spans="1:16" ht="17" x14ac:dyDescent="0.2">
      <c r="A37" s="127" t="s">
        <v>125</v>
      </c>
      <c r="B37" s="140" t="s">
        <v>125</v>
      </c>
      <c r="C37" s="127" t="s">
        <v>132</v>
      </c>
      <c r="D37" s="90"/>
      <c r="E37" s="140" t="s">
        <v>125</v>
      </c>
      <c r="F37" s="90"/>
      <c r="G37" s="127" t="s">
        <v>128</v>
      </c>
      <c r="H37" s="90"/>
      <c r="I37" s="140" t="s">
        <v>125</v>
      </c>
      <c r="J37" s="140" t="s">
        <v>125</v>
      </c>
      <c r="K37" s="90"/>
      <c r="L37" s="127" t="s">
        <v>132</v>
      </c>
      <c r="M37" s="127" t="s">
        <v>132</v>
      </c>
      <c r="N37" s="127" t="s">
        <v>131</v>
      </c>
      <c r="O37" s="107"/>
      <c r="P37" s="90"/>
    </row>
    <row r="38" spans="1:16" ht="17" x14ac:dyDescent="0.2">
      <c r="A38" s="127" t="s">
        <v>126</v>
      </c>
      <c r="B38" s="140" t="s">
        <v>126</v>
      </c>
      <c r="C38" s="140" t="s">
        <v>133</v>
      </c>
      <c r="D38" s="90"/>
      <c r="E38" s="140" t="s">
        <v>126</v>
      </c>
      <c r="F38" s="90"/>
      <c r="G38" s="127" t="s">
        <v>129</v>
      </c>
      <c r="H38" s="90"/>
      <c r="I38" s="140" t="s">
        <v>126</v>
      </c>
      <c r="J38" s="140" t="s">
        <v>126</v>
      </c>
      <c r="K38" s="90"/>
      <c r="L38" s="140" t="s">
        <v>133</v>
      </c>
      <c r="N38" s="127" t="s">
        <v>132</v>
      </c>
      <c r="O38" s="107"/>
      <c r="P38" s="90"/>
    </row>
    <row r="39" spans="1:16" ht="17" x14ac:dyDescent="0.2">
      <c r="A39" s="127" t="s">
        <v>127</v>
      </c>
      <c r="B39" s="140" t="s">
        <v>127</v>
      </c>
      <c r="C39" s="140" t="s">
        <v>134</v>
      </c>
      <c r="D39" s="90"/>
      <c r="E39" s="140" t="s">
        <v>127</v>
      </c>
      <c r="F39" s="90"/>
      <c r="G39" s="127" t="s">
        <v>130</v>
      </c>
      <c r="H39" s="90"/>
      <c r="I39" s="127" t="s">
        <v>127</v>
      </c>
      <c r="J39" s="127" t="s">
        <v>127</v>
      </c>
      <c r="K39" s="90"/>
      <c r="L39" s="140" t="s">
        <v>134</v>
      </c>
      <c r="N39" s="140" t="s">
        <v>133</v>
      </c>
      <c r="O39" s="107"/>
      <c r="P39" s="90"/>
    </row>
    <row r="40" spans="1:16" ht="17" x14ac:dyDescent="0.2">
      <c r="A40" s="127" t="s">
        <v>128</v>
      </c>
      <c r="B40" s="140" t="s">
        <v>128</v>
      </c>
      <c r="C40" s="140" t="s">
        <v>135</v>
      </c>
      <c r="D40" s="90"/>
      <c r="E40" s="140" t="s">
        <v>128</v>
      </c>
      <c r="F40" s="90"/>
      <c r="G40" s="127" t="s">
        <v>131</v>
      </c>
      <c r="H40" s="90"/>
      <c r="I40" s="127" t="s">
        <v>128</v>
      </c>
      <c r="J40" s="127" t="s">
        <v>128</v>
      </c>
      <c r="K40" s="90"/>
      <c r="L40" s="140" t="s">
        <v>135</v>
      </c>
      <c r="N40" s="140" t="s">
        <v>134</v>
      </c>
      <c r="O40" s="107"/>
      <c r="P40" s="90"/>
    </row>
    <row r="41" spans="1:16" ht="17" x14ac:dyDescent="0.2">
      <c r="A41" s="127" t="s">
        <v>129</v>
      </c>
      <c r="B41" s="140" t="s">
        <v>129</v>
      </c>
      <c r="C41" s="140" t="s">
        <v>136</v>
      </c>
      <c r="D41" s="90"/>
      <c r="E41" s="140" t="s">
        <v>129</v>
      </c>
      <c r="F41" s="90"/>
      <c r="G41" s="127" t="s">
        <v>132</v>
      </c>
      <c r="H41" s="90"/>
      <c r="I41" s="127" t="s">
        <v>129</v>
      </c>
      <c r="J41" s="127" t="s">
        <v>129</v>
      </c>
      <c r="K41" s="90"/>
      <c r="L41" s="140" t="s">
        <v>136</v>
      </c>
      <c r="N41" s="140" t="s">
        <v>135</v>
      </c>
      <c r="O41" s="107"/>
      <c r="P41" s="90"/>
    </row>
    <row r="42" spans="1:16" ht="17" x14ac:dyDescent="0.2">
      <c r="A42" s="127" t="s">
        <v>130</v>
      </c>
      <c r="B42" s="140" t="s">
        <v>130</v>
      </c>
      <c r="C42" s="140" t="s">
        <v>137</v>
      </c>
      <c r="D42" s="90"/>
      <c r="E42" s="140" t="s">
        <v>130</v>
      </c>
      <c r="F42" s="90"/>
      <c r="G42" s="140" t="s">
        <v>133</v>
      </c>
      <c r="H42" s="90"/>
      <c r="I42" s="127" t="s">
        <v>130</v>
      </c>
      <c r="J42" s="127" t="s">
        <v>130</v>
      </c>
      <c r="K42" s="90"/>
      <c r="L42" s="140" t="s">
        <v>137</v>
      </c>
      <c r="N42" s="140" t="s">
        <v>136</v>
      </c>
      <c r="O42" s="107"/>
      <c r="P42" s="90"/>
    </row>
    <row r="43" spans="1:16" ht="17" x14ac:dyDescent="0.2">
      <c r="A43" s="127" t="s">
        <v>131</v>
      </c>
      <c r="B43" s="140" t="s">
        <v>131</v>
      </c>
      <c r="C43" s="90"/>
      <c r="D43" s="90"/>
      <c r="E43" s="140" t="s">
        <v>131</v>
      </c>
      <c r="F43" s="90"/>
      <c r="G43" s="140" t="s">
        <v>134</v>
      </c>
      <c r="H43" s="90"/>
      <c r="I43" s="127" t="s">
        <v>131</v>
      </c>
      <c r="J43" s="127" t="s">
        <v>131</v>
      </c>
      <c r="K43" s="90"/>
      <c r="L43" s="90"/>
      <c r="N43" s="140" t="s">
        <v>137</v>
      </c>
      <c r="O43" s="107"/>
      <c r="P43" s="90"/>
    </row>
    <row r="44" spans="1:16" ht="17" x14ac:dyDescent="0.2">
      <c r="A44" s="127" t="s">
        <v>132</v>
      </c>
      <c r="B44" s="140" t="s">
        <v>132</v>
      </c>
      <c r="C44" s="90"/>
      <c r="D44" s="90"/>
      <c r="E44" s="140" t="s">
        <v>132</v>
      </c>
      <c r="F44" s="90"/>
      <c r="G44" s="140" t="s">
        <v>135</v>
      </c>
      <c r="H44" s="90"/>
      <c r="I44" s="127" t="s">
        <v>132</v>
      </c>
      <c r="J44" s="127" t="s">
        <v>132</v>
      </c>
      <c r="K44" s="90"/>
      <c r="L44" s="90"/>
      <c r="N44" s="90"/>
      <c r="O44" s="107"/>
      <c r="P44" s="90"/>
    </row>
    <row r="45" spans="1:16" ht="17" x14ac:dyDescent="0.2">
      <c r="A45" s="127" t="s">
        <v>133</v>
      </c>
      <c r="B45" s="140" t="s">
        <v>133</v>
      </c>
      <c r="C45" s="90"/>
      <c r="D45" s="90"/>
      <c r="E45" s="140" t="s">
        <v>133</v>
      </c>
      <c r="F45" s="90"/>
      <c r="G45" s="140" t="s">
        <v>136</v>
      </c>
      <c r="H45" s="90"/>
      <c r="I45" s="140" t="s">
        <v>133</v>
      </c>
      <c r="J45" s="140" t="s">
        <v>133</v>
      </c>
      <c r="K45" s="90"/>
      <c r="L45" s="90"/>
      <c r="N45" s="90"/>
      <c r="O45" s="107"/>
      <c r="P45" s="90"/>
    </row>
    <row r="46" spans="1:16" ht="17" x14ac:dyDescent="0.2">
      <c r="A46" s="127" t="s">
        <v>134</v>
      </c>
      <c r="B46" s="140" t="s">
        <v>134</v>
      </c>
      <c r="C46" s="90"/>
      <c r="D46" s="90"/>
      <c r="E46" s="140" t="s">
        <v>134</v>
      </c>
      <c r="F46" s="90"/>
      <c r="G46" s="140" t="s">
        <v>137</v>
      </c>
      <c r="H46" s="90"/>
      <c r="I46" s="140" t="s">
        <v>134</v>
      </c>
      <c r="J46" s="140" t="s">
        <v>134</v>
      </c>
      <c r="K46" s="90"/>
      <c r="L46" s="90"/>
      <c r="N46" s="90"/>
      <c r="O46" s="107"/>
      <c r="P46" s="90"/>
    </row>
    <row r="47" spans="1:16" ht="17" x14ac:dyDescent="0.2">
      <c r="A47" s="127" t="s">
        <v>135</v>
      </c>
      <c r="B47" s="140" t="s">
        <v>135</v>
      </c>
      <c r="C47" s="90"/>
      <c r="D47" s="90"/>
      <c r="E47" s="140" t="s">
        <v>135</v>
      </c>
      <c r="F47" s="90"/>
      <c r="G47" s="90"/>
      <c r="H47" s="90"/>
      <c r="I47" s="140" t="s">
        <v>135</v>
      </c>
      <c r="J47" s="140" t="s">
        <v>135</v>
      </c>
      <c r="K47" s="90"/>
      <c r="L47" s="90"/>
      <c r="N47" s="90"/>
      <c r="O47" s="107"/>
      <c r="P47" s="90"/>
    </row>
    <row r="48" spans="1:16" ht="17" x14ac:dyDescent="0.2">
      <c r="A48" s="127" t="s">
        <v>136</v>
      </c>
      <c r="B48" s="140" t="s">
        <v>136</v>
      </c>
      <c r="C48" s="90"/>
      <c r="D48" s="90"/>
      <c r="E48" s="140" t="s">
        <v>136</v>
      </c>
      <c r="F48" s="90"/>
      <c r="G48" s="90"/>
      <c r="H48" s="90"/>
      <c r="I48" s="140" t="s">
        <v>136</v>
      </c>
      <c r="J48" s="140" t="s">
        <v>136</v>
      </c>
      <c r="K48" s="90"/>
      <c r="L48" s="90"/>
      <c r="N48" s="90"/>
      <c r="O48" s="107"/>
      <c r="P48" s="90"/>
    </row>
    <row r="49" spans="1:16" ht="17" x14ac:dyDescent="0.2">
      <c r="A49" s="127" t="s">
        <v>137</v>
      </c>
      <c r="B49" s="140" t="s">
        <v>137</v>
      </c>
      <c r="C49" s="90"/>
      <c r="D49" s="90"/>
      <c r="E49" s="140" t="s">
        <v>137</v>
      </c>
      <c r="F49" s="90"/>
      <c r="G49" s="90"/>
      <c r="H49" s="90"/>
      <c r="I49" s="140" t="s">
        <v>137</v>
      </c>
      <c r="J49" s="140" t="s">
        <v>137</v>
      </c>
      <c r="K49" s="90"/>
      <c r="L49" s="90"/>
      <c r="N49" s="90"/>
      <c r="O49" s="107"/>
      <c r="P49" s="90"/>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B11D5-448F-0545-B9F2-3E03BDCA5D77}">
  <dimension ref="A1:P49"/>
  <sheetViews>
    <sheetView topLeftCell="G1" zoomScale="130" zoomScaleNormal="130" workbookViewId="0">
      <selection activeCell="H35" sqref="H35"/>
    </sheetView>
  </sheetViews>
  <sheetFormatPr baseColWidth="10" defaultRowHeight="16" x14ac:dyDescent="0.2"/>
  <cols>
    <col min="1" max="1" width="20.6640625" bestFit="1" customWidth="1"/>
    <col min="2" max="3" width="20.5" bestFit="1" customWidth="1"/>
    <col min="4" max="4" width="19.5" bestFit="1" customWidth="1"/>
    <col min="5" max="7" width="20.5" bestFit="1" customWidth="1"/>
    <col min="8" max="8" width="20.5" customWidth="1"/>
    <col min="9" max="9" width="20.5" bestFit="1" customWidth="1"/>
    <col min="10" max="10" width="21.83203125" bestFit="1" customWidth="1"/>
    <col min="11" max="11" width="23.33203125" bestFit="1" customWidth="1"/>
    <col min="12" max="12" width="21" bestFit="1" customWidth="1"/>
    <col min="13" max="13" width="20.5" bestFit="1" customWidth="1"/>
    <col min="14" max="14" width="26.5" bestFit="1" customWidth="1"/>
    <col min="15" max="15" width="25.5" bestFit="1" customWidth="1"/>
    <col min="16" max="16" width="22.6640625" bestFit="1" customWidth="1"/>
  </cols>
  <sheetData>
    <row r="1" spans="1:16" x14ac:dyDescent="0.2">
      <c r="A1" s="113" t="s">
        <v>39</v>
      </c>
      <c r="B1" s="113" t="s">
        <v>40</v>
      </c>
      <c r="C1" s="113" t="s">
        <v>98</v>
      </c>
      <c r="D1" s="113" t="s">
        <v>95</v>
      </c>
      <c r="E1" s="113" t="s">
        <v>41</v>
      </c>
      <c r="F1" s="113" t="s">
        <v>42</v>
      </c>
      <c r="G1" s="113" t="s">
        <v>87</v>
      </c>
      <c r="H1" s="113" t="s">
        <v>122</v>
      </c>
      <c r="I1" s="113" t="s">
        <v>43</v>
      </c>
      <c r="J1" s="113" t="s">
        <v>84</v>
      </c>
      <c r="K1" s="113" t="s">
        <v>44</v>
      </c>
      <c r="L1" s="113" t="s">
        <v>45</v>
      </c>
      <c r="M1" s="113" t="s">
        <v>46</v>
      </c>
      <c r="N1" s="113" t="s">
        <v>99</v>
      </c>
      <c r="O1" s="113" t="s">
        <v>57</v>
      </c>
      <c r="P1" s="114" t="s">
        <v>101</v>
      </c>
    </row>
    <row r="2" spans="1:16" x14ac:dyDescent="0.2">
      <c r="A2" s="115" t="s">
        <v>86</v>
      </c>
      <c r="B2" s="115" t="s">
        <v>86</v>
      </c>
      <c r="C2" s="115" t="s">
        <v>86</v>
      </c>
      <c r="D2" s="115" t="s">
        <v>86</v>
      </c>
      <c r="E2" s="115" t="s">
        <v>86</v>
      </c>
      <c r="F2" s="115" t="s">
        <v>86</v>
      </c>
      <c r="G2" s="115" t="s">
        <v>86</v>
      </c>
      <c r="H2" s="115" t="s">
        <v>86</v>
      </c>
      <c r="I2" s="115" t="s">
        <v>86</v>
      </c>
      <c r="J2" s="115" t="s">
        <v>86</v>
      </c>
      <c r="K2" s="115" t="s">
        <v>86</v>
      </c>
      <c r="L2" s="115" t="s">
        <v>86</v>
      </c>
      <c r="M2" s="115" t="s">
        <v>86</v>
      </c>
      <c r="N2" s="115" t="s">
        <v>86</v>
      </c>
      <c r="O2" s="115" t="s">
        <v>86</v>
      </c>
      <c r="P2" s="116" t="s">
        <v>86</v>
      </c>
    </row>
    <row r="3" spans="1:16" x14ac:dyDescent="0.2">
      <c r="A3" s="112" t="s">
        <v>55</v>
      </c>
      <c r="B3" s="112" t="s">
        <v>55</v>
      </c>
      <c r="C3" s="112" t="s">
        <v>55</v>
      </c>
      <c r="D3" s="112" t="s">
        <v>55</v>
      </c>
      <c r="E3" s="112" t="s">
        <v>55</v>
      </c>
      <c r="F3" s="112" t="s">
        <v>55</v>
      </c>
      <c r="G3" s="112" t="s">
        <v>55</v>
      </c>
      <c r="H3" s="112" t="s">
        <v>55</v>
      </c>
      <c r="I3" s="112" t="s">
        <v>55</v>
      </c>
      <c r="J3" s="112" t="s">
        <v>55</v>
      </c>
      <c r="K3" s="112" t="s">
        <v>55</v>
      </c>
      <c r="L3" s="112" t="s">
        <v>55</v>
      </c>
      <c r="M3" s="112" t="s">
        <v>55</v>
      </c>
      <c r="N3" s="112" t="s">
        <v>55</v>
      </c>
      <c r="O3" s="112" t="s">
        <v>55</v>
      </c>
      <c r="P3" s="117" t="s">
        <v>55</v>
      </c>
    </row>
    <row r="4" spans="1:16" x14ac:dyDescent="0.2">
      <c r="A4" s="118" t="s">
        <v>4</v>
      </c>
      <c r="B4" s="118" t="s">
        <v>4</v>
      </c>
      <c r="C4" s="118" t="s">
        <v>4</v>
      </c>
      <c r="D4" s="118" t="s">
        <v>4</v>
      </c>
      <c r="E4" s="118" t="s">
        <v>4</v>
      </c>
      <c r="F4" s="118" t="s">
        <v>4</v>
      </c>
      <c r="G4" s="118" t="s">
        <v>4</v>
      </c>
      <c r="H4" s="118" t="s">
        <v>4</v>
      </c>
      <c r="I4" s="118" t="s">
        <v>4</v>
      </c>
      <c r="J4" s="118" t="s">
        <v>4</v>
      </c>
      <c r="K4" s="118" t="s">
        <v>4</v>
      </c>
      <c r="L4" s="118" t="s">
        <v>4</v>
      </c>
      <c r="M4" s="118" t="s">
        <v>4</v>
      </c>
      <c r="N4" s="118" t="s">
        <v>4</v>
      </c>
      <c r="O4" s="118" t="s">
        <v>4</v>
      </c>
      <c r="P4" s="119" t="s">
        <v>4</v>
      </c>
    </row>
    <row r="5" spans="1:16" x14ac:dyDescent="0.2">
      <c r="A5" s="118" t="s">
        <v>96</v>
      </c>
      <c r="B5" s="118" t="s">
        <v>96</v>
      </c>
      <c r="C5" s="118" t="s">
        <v>96</v>
      </c>
      <c r="D5" s="118" t="s">
        <v>96</v>
      </c>
      <c r="E5" s="118" t="s">
        <v>96</v>
      </c>
      <c r="F5" s="118" t="s">
        <v>96</v>
      </c>
      <c r="G5" s="118" t="s">
        <v>96</v>
      </c>
      <c r="H5" s="118" t="s">
        <v>96</v>
      </c>
      <c r="I5" s="118" t="s">
        <v>96</v>
      </c>
      <c r="J5" s="118" t="s">
        <v>96</v>
      </c>
      <c r="K5" s="118" t="s">
        <v>96</v>
      </c>
      <c r="L5" s="118" t="s">
        <v>96</v>
      </c>
      <c r="M5" s="118" t="s">
        <v>96</v>
      </c>
      <c r="N5" s="118" t="s">
        <v>96</v>
      </c>
      <c r="O5" s="118" t="s">
        <v>96</v>
      </c>
      <c r="P5" s="118" t="s">
        <v>96</v>
      </c>
    </row>
    <row r="6" spans="1:16" x14ac:dyDescent="0.2">
      <c r="A6" s="118" t="s">
        <v>97</v>
      </c>
      <c r="B6" s="118" t="s">
        <v>97</v>
      </c>
      <c r="C6" s="118" t="s">
        <v>97</v>
      </c>
      <c r="D6" s="118" t="s">
        <v>97</v>
      </c>
      <c r="E6" s="118" t="s">
        <v>97</v>
      </c>
      <c r="F6" s="118" t="s">
        <v>97</v>
      </c>
      <c r="G6" s="118" t="s">
        <v>97</v>
      </c>
      <c r="H6" s="118" t="s">
        <v>97</v>
      </c>
      <c r="I6" s="118" t="s">
        <v>97</v>
      </c>
      <c r="J6" s="118" t="s">
        <v>97</v>
      </c>
      <c r="K6" s="118" t="s">
        <v>97</v>
      </c>
      <c r="L6" s="118" t="s">
        <v>97</v>
      </c>
      <c r="M6" s="118" t="s">
        <v>97</v>
      </c>
      <c r="N6" s="118" t="s">
        <v>97</v>
      </c>
      <c r="O6" s="118" t="s">
        <v>97</v>
      </c>
      <c r="P6" s="118" t="s">
        <v>97</v>
      </c>
    </row>
    <row r="7" spans="1:16" x14ac:dyDescent="0.2">
      <c r="A7" s="112" t="s">
        <v>5</v>
      </c>
      <c r="B7" s="112" t="s">
        <v>5</v>
      </c>
      <c r="C7" s="112" t="s">
        <v>5</v>
      </c>
      <c r="D7" s="112" t="s">
        <v>5</v>
      </c>
      <c r="E7" s="112" t="s">
        <v>5</v>
      </c>
      <c r="F7" s="112" t="s">
        <v>5</v>
      </c>
      <c r="G7" s="112" t="s">
        <v>5</v>
      </c>
      <c r="H7" s="112" t="s">
        <v>5</v>
      </c>
      <c r="I7" s="112" t="s">
        <v>5</v>
      </c>
      <c r="J7" s="112" t="s">
        <v>5</v>
      </c>
      <c r="K7" s="112" t="s">
        <v>5</v>
      </c>
      <c r="L7" s="112" t="s">
        <v>5</v>
      </c>
      <c r="M7" s="112" t="s">
        <v>5</v>
      </c>
      <c r="N7" s="112" t="s">
        <v>5</v>
      </c>
      <c r="O7" s="112" t="s">
        <v>5</v>
      </c>
      <c r="P7" s="117" t="s">
        <v>5</v>
      </c>
    </row>
    <row r="8" spans="1:16" x14ac:dyDescent="0.2">
      <c r="A8" s="118" t="s">
        <v>6</v>
      </c>
      <c r="B8" s="118" t="s">
        <v>6</v>
      </c>
      <c r="C8" s="118" t="s">
        <v>6</v>
      </c>
      <c r="D8" s="118" t="s">
        <v>6</v>
      </c>
      <c r="E8" s="118" t="s">
        <v>6</v>
      </c>
      <c r="F8" s="118" t="s">
        <v>6</v>
      </c>
      <c r="G8" s="118" t="s">
        <v>6</v>
      </c>
      <c r="H8" s="118" t="s">
        <v>6</v>
      </c>
      <c r="I8" s="118" t="s">
        <v>6</v>
      </c>
      <c r="J8" s="118" t="s">
        <v>6</v>
      </c>
      <c r="K8" s="118" t="s">
        <v>6</v>
      </c>
      <c r="L8" s="118" t="s">
        <v>6</v>
      </c>
      <c r="M8" s="118" t="s">
        <v>6</v>
      </c>
      <c r="N8" s="118" t="s">
        <v>6</v>
      </c>
      <c r="O8" s="118" t="s">
        <v>6</v>
      </c>
      <c r="P8" s="119" t="s">
        <v>6</v>
      </c>
    </row>
    <row r="9" spans="1:16" x14ac:dyDescent="0.2">
      <c r="A9" s="112" t="s">
        <v>7</v>
      </c>
      <c r="B9" s="112" t="s">
        <v>7</v>
      </c>
      <c r="C9" s="112" t="s">
        <v>7</v>
      </c>
      <c r="D9" s="112" t="s">
        <v>7</v>
      </c>
      <c r="E9" s="112" t="s">
        <v>7</v>
      </c>
      <c r="F9" s="112" t="s">
        <v>7</v>
      </c>
      <c r="G9" s="112" t="s">
        <v>7</v>
      </c>
      <c r="H9" s="112" t="s">
        <v>7</v>
      </c>
      <c r="I9" s="112" t="s">
        <v>7</v>
      </c>
      <c r="J9" s="112" t="s">
        <v>7</v>
      </c>
      <c r="K9" s="112" t="s">
        <v>7</v>
      </c>
      <c r="L9" s="112" t="s">
        <v>7</v>
      </c>
      <c r="M9" s="112" t="s">
        <v>7</v>
      </c>
      <c r="N9" s="112" t="s">
        <v>7</v>
      </c>
      <c r="O9" s="112" t="s">
        <v>7</v>
      </c>
      <c r="P9" s="117" t="s">
        <v>7</v>
      </c>
    </row>
    <row r="10" spans="1:16" x14ac:dyDescent="0.2">
      <c r="A10" s="118" t="s">
        <v>8</v>
      </c>
      <c r="B10" s="118" t="s">
        <v>8</v>
      </c>
      <c r="C10" s="118" t="s">
        <v>8</v>
      </c>
      <c r="D10" s="118" t="s">
        <v>8</v>
      </c>
      <c r="E10" s="118" t="s">
        <v>8</v>
      </c>
      <c r="F10" s="118" t="s">
        <v>8</v>
      </c>
      <c r="G10" s="118" t="s">
        <v>8</v>
      </c>
      <c r="H10" s="118" t="s">
        <v>8</v>
      </c>
      <c r="I10" s="118" t="s">
        <v>8</v>
      </c>
      <c r="J10" s="118" t="s">
        <v>8</v>
      </c>
      <c r="K10" s="118" t="s">
        <v>8</v>
      </c>
      <c r="L10" s="118" t="s">
        <v>8</v>
      </c>
      <c r="M10" s="118" t="s">
        <v>8</v>
      </c>
      <c r="N10" s="118" t="s">
        <v>8</v>
      </c>
      <c r="O10" s="118" t="s">
        <v>8</v>
      </c>
      <c r="P10" s="119" t="s">
        <v>8</v>
      </c>
    </row>
    <row r="11" spans="1:16" x14ac:dyDescent="0.2">
      <c r="A11" s="112" t="s">
        <v>9</v>
      </c>
      <c r="B11" s="112" t="s">
        <v>9</v>
      </c>
      <c r="C11" s="112" t="s">
        <v>9</v>
      </c>
      <c r="D11" s="112" t="s">
        <v>9</v>
      </c>
      <c r="E11" s="112" t="s">
        <v>9</v>
      </c>
      <c r="F11" s="112" t="s">
        <v>9</v>
      </c>
      <c r="G11" s="112" t="s">
        <v>9</v>
      </c>
      <c r="H11" s="112" t="s">
        <v>9</v>
      </c>
      <c r="I11" s="112" t="s">
        <v>9</v>
      </c>
      <c r="J11" s="112" t="s">
        <v>9</v>
      </c>
      <c r="K11" s="112" t="s">
        <v>9</v>
      </c>
      <c r="L11" s="112" t="s">
        <v>9</v>
      </c>
      <c r="M11" s="112" t="s">
        <v>9</v>
      </c>
      <c r="N11" s="112" t="s">
        <v>9</v>
      </c>
      <c r="O11" s="112" t="s">
        <v>9</v>
      </c>
      <c r="P11" s="117" t="s">
        <v>9</v>
      </c>
    </row>
    <row r="12" spans="1:16" x14ac:dyDescent="0.2">
      <c r="A12" s="118" t="s">
        <v>10</v>
      </c>
      <c r="B12" s="118" t="s">
        <v>10</v>
      </c>
      <c r="C12" s="118" t="s">
        <v>10</v>
      </c>
      <c r="D12" s="118" t="s">
        <v>10</v>
      </c>
      <c r="E12" s="118" t="s">
        <v>10</v>
      </c>
      <c r="F12" s="118" t="s">
        <v>10</v>
      </c>
      <c r="G12" s="118" t="s">
        <v>10</v>
      </c>
      <c r="H12" s="118" t="s">
        <v>10</v>
      </c>
      <c r="I12" s="118" t="s">
        <v>10</v>
      </c>
      <c r="J12" s="118" t="s">
        <v>10</v>
      </c>
      <c r="K12" s="118" t="s">
        <v>10</v>
      </c>
      <c r="L12" s="118" t="s">
        <v>10</v>
      </c>
      <c r="M12" s="118" t="s">
        <v>10</v>
      </c>
      <c r="N12" s="118" t="s">
        <v>10</v>
      </c>
      <c r="O12" s="118" t="s">
        <v>10</v>
      </c>
      <c r="P12" s="119" t="s">
        <v>10</v>
      </c>
    </row>
    <row r="13" spans="1:16" x14ac:dyDescent="0.2">
      <c r="A13" s="112" t="s">
        <v>11</v>
      </c>
      <c r="B13" s="112" t="s">
        <v>11</v>
      </c>
      <c r="C13" s="112" t="s">
        <v>11</v>
      </c>
      <c r="D13" s="112" t="s">
        <v>11</v>
      </c>
      <c r="E13" s="112" t="s">
        <v>11</v>
      </c>
      <c r="F13" s="112" t="s">
        <v>11</v>
      </c>
      <c r="G13" s="112" t="s">
        <v>11</v>
      </c>
      <c r="H13" s="112" t="s">
        <v>11</v>
      </c>
      <c r="I13" s="112" t="s">
        <v>11</v>
      </c>
      <c r="J13" s="112" t="s">
        <v>11</v>
      </c>
      <c r="K13" s="112" t="s">
        <v>11</v>
      </c>
      <c r="L13" s="112" t="s">
        <v>11</v>
      </c>
      <c r="M13" s="112" t="s">
        <v>11</v>
      </c>
      <c r="N13" s="112" t="s">
        <v>11</v>
      </c>
      <c r="O13" s="112" t="s">
        <v>11</v>
      </c>
      <c r="P13" s="117" t="s">
        <v>11</v>
      </c>
    </row>
    <row r="14" spans="1:16" x14ac:dyDescent="0.2">
      <c r="A14" s="118" t="s">
        <v>12</v>
      </c>
      <c r="B14" s="118" t="s">
        <v>12</v>
      </c>
      <c r="C14" s="118" t="s">
        <v>12</v>
      </c>
      <c r="D14" s="118" t="s">
        <v>12</v>
      </c>
      <c r="E14" s="118" t="s">
        <v>12</v>
      </c>
      <c r="F14" s="118" t="s">
        <v>12</v>
      </c>
      <c r="G14" s="118" t="s">
        <v>49</v>
      </c>
      <c r="H14" s="118" t="s">
        <v>12</v>
      </c>
      <c r="I14" s="118" t="s">
        <v>12</v>
      </c>
      <c r="J14" s="118" t="s">
        <v>12</v>
      </c>
      <c r="K14" s="118" t="s">
        <v>12</v>
      </c>
      <c r="L14" s="118" t="s">
        <v>12</v>
      </c>
      <c r="M14" s="118" t="s">
        <v>12</v>
      </c>
      <c r="N14" s="118" t="s">
        <v>12</v>
      </c>
      <c r="O14" s="118" t="s">
        <v>12</v>
      </c>
      <c r="P14" s="119" t="s">
        <v>12</v>
      </c>
    </row>
    <row r="15" spans="1:16" x14ac:dyDescent="0.2">
      <c r="A15" s="112" t="s">
        <v>13</v>
      </c>
      <c r="B15" s="112" t="s">
        <v>13</v>
      </c>
      <c r="C15" s="112" t="s">
        <v>13</v>
      </c>
      <c r="D15" s="112" t="s">
        <v>13</v>
      </c>
      <c r="E15" s="112" t="s">
        <v>13</v>
      </c>
      <c r="F15" s="112" t="s">
        <v>13</v>
      </c>
      <c r="G15" s="112" t="s">
        <v>50</v>
      </c>
      <c r="H15" s="112" t="s">
        <v>13</v>
      </c>
      <c r="I15" s="112" t="s">
        <v>13</v>
      </c>
      <c r="J15" s="112" t="s">
        <v>13</v>
      </c>
      <c r="K15" s="112" t="s">
        <v>13</v>
      </c>
      <c r="L15" s="112" t="s">
        <v>13</v>
      </c>
      <c r="M15" s="112" t="s">
        <v>13</v>
      </c>
      <c r="N15" s="112" t="s">
        <v>13</v>
      </c>
      <c r="O15" s="112" t="s">
        <v>13</v>
      </c>
      <c r="P15" s="117" t="s">
        <v>13</v>
      </c>
    </row>
    <row r="16" spans="1:16" x14ac:dyDescent="0.2">
      <c r="A16" s="118" t="s">
        <v>14</v>
      </c>
      <c r="B16" s="118" t="s">
        <v>14</v>
      </c>
      <c r="C16" s="118" t="s">
        <v>14</v>
      </c>
      <c r="D16" s="118" t="s">
        <v>14</v>
      </c>
      <c r="E16" s="118" t="s">
        <v>14</v>
      </c>
      <c r="F16" s="118" t="s">
        <v>14</v>
      </c>
      <c r="G16" s="118" t="s">
        <v>51</v>
      </c>
      <c r="H16" s="118" t="s">
        <v>14</v>
      </c>
      <c r="I16" s="118" t="s">
        <v>14</v>
      </c>
      <c r="J16" s="118" t="s">
        <v>14</v>
      </c>
      <c r="K16" s="118" t="s">
        <v>14</v>
      </c>
      <c r="L16" s="118" t="s">
        <v>14</v>
      </c>
      <c r="M16" s="118" t="s">
        <v>14</v>
      </c>
      <c r="N16" s="118" t="s">
        <v>14</v>
      </c>
      <c r="O16" s="118" t="s">
        <v>14</v>
      </c>
      <c r="P16" s="119" t="s">
        <v>14</v>
      </c>
    </row>
    <row r="17" spans="1:16" x14ac:dyDescent="0.2">
      <c r="A17" s="112" t="s">
        <v>49</v>
      </c>
      <c r="B17" s="112" t="s">
        <v>49</v>
      </c>
      <c r="C17" s="112" t="s">
        <v>49</v>
      </c>
      <c r="D17" s="112" t="s">
        <v>76</v>
      </c>
      <c r="E17" s="112" t="s">
        <v>49</v>
      </c>
      <c r="F17" s="112" t="s">
        <v>49</v>
      </c>
      <c r="G17" s="112" t="s">
        <v>52</v>
      </c>
      <c r="H17" s="112" t="s">
        <v>76</v>
      </c>
      <c r="I17" s="112" t="s">
        <v>49</v>
      </c>
      <c r="J17" s="112" t="s">
        <v>49</v>
      </c>
      <c r="K17" s="112" t="s">
        <v>49</v>
      </c>
      <c r="L17" s="112" t="s">
        <v>49</v>
      </c>
      <c r="M17" s="112" t="s">
        <v>49</v>
      </c>
      <c r="N17" s="112" t="s">
        <v>76</v>
      </c>
      <c r="O17" s="112" t="s">
        <v>76</v>
      </c>
      <c r="P17" s="117" t="s">
        <v>76</v>
      </c>
    </row>
    <row r="18" spans="1:16" x14ac:dyDescent="0.2">
      <c r="A18" s="118" t="s">
        <v>50</v>
      </c>
      <c r="B18" s="118" t="s">
        <v>50</v>
      </c>
      <c r="C18" s="118" t="s">
        <v>50</v>
      </c>
      <c r="D18" s="118" t="s">
        <v>77</v>
      </c>
      <c r="E18" s="118" t="s">
        <v>50</v>
      </c>
      <c r="F18" s="118" t="s">
        <v>50</v>
      </c>
      <c r="G18" s="118" t="s">
        <v>53</v>
      </c>
      <c r="H18" s="118" t="s">
        <v>77</v>
      </c>
      <c r="I18" s="118" t="s">
        <v>50</v>
      </c>
      <c r="J18" s="118" t="s">
        <v>50</v>
      </c>
      <c r="K18" s="118" t="s">
        <v>50</v>
      </c>
      <c r="L18" s="118" t="s">
        <v>50</v>
      </c>
      <c r="M18" s="118" t="s">
        <v>50</v>
      </c>
      <c r="N18" s="118" t="s">
        <v>77</v>
      </c>
      <c r="O18" s="118" t="s">
        <v>77</v>
      </c>
      <c r="P18" s="119" t="s">
        <v>77</v>
      </c>
    </row>
    <row r="19" spans="1:16" x14ac:dyDescent="0.2">
      <c r="A19" s="112" t="s">
        <v>51</v>
      </c>
      <c r="B19" s="112" t="s">
        <v>51</v>
      </c>
      <c r="C19" s="112" t="s">
        <v>51</v>
      </c>
      <c r="D19" s="112" t="s">
        <v>78</v>
      </c>
      <c r="E19" s="112" t="s">
        <v>51</v>
      </c>
      <c r="F19" s="112" t="s">
        <v>51</v>
      </c>
      <c r="G19" s="112" t="s">
        <v>54</v>
      </c>
      <c r="H19" s="112" t="s">
        <v>78</v>
      </c>
      <c r="I19" s="112" t="s">
        <v>51</v>
      </c>
      <c r="J19" s="112" t="s">
        <v>51</v>
      </c>
      <c r="K19" s="112" t="s">
        <v>51</v>
      </c>
      <c r="L19" s="112" t="s">
        <v>51</v>
      </c>
      <c r="M19" s="112" t="s">
        <v>51</v>
      </c>
      <c r="N19" s="112" t="s">
        <v>78</v>
      </c>
      <c r="O19" s="112" t="s">
        <v>78</v>
      </c>
      <c r="P19" s="117" t="s">
        <v>78</v>
      </c>
    </row>
    <row r="20" spans="1:16" x14ac:dyDescent="0.2">
      <c r="A20" s="118" t="s">
        <v>52</v>
      </c>
      <c r="B20" s="118" t="s">
        <v>52</v>
      </c>
      <c r="C20" s="118" t="s">
        <v>52</v>
      </c>
      <c r="D20" s="118" t="s">
        <v>79</v>
      </c>
      <c r="E20" s="118" t="s">
        <v>52</v>
      </c>
      <c r="F20" s="118" t="s">
        <v>52</v>
      </c>
      <c r="G20" s="118" t="s">
        <v>76</v>
      </c>
      <c r="H20" s="118" t="s">
        <v>79</v>
      </c>
      <c r="I20" s="118" t="s">
        <v>52</v>
      </c>
      <c r="J20" s="118" t="s">
        <v>52</v>
      </c>
      <c r="K20" s="118" t="s">
        <v>52</v>
      </c>
      <c r="L20" s="118" t="s">
        <v>52</v>
      </c>
      <c r="M20" s="118" t="s">
        <v>52</v>
      </c>
      <c r="N20" s="118" t="s">
        <v>79</v>
      </c>
      <c r="O20" s="118" t="s">
        <v>79</v>
      </c>
      <c r="P20" s="119" t="s">
        <v>79</v>
      </c>
    </row>
    <row r="21" spans="1:16" ht="17" x14ac:dyDescent="0.2">
      <c r="A21" s="112" t="s">
        <v>53</v>
      </c>
      <c r="B21" s="112" t="s">
        <v>53</v>
      </c>
      <c r="C21" s="112" t="s">
        <v>53</v>
      </c>
      <c r="D21" s="141" t="s">
        <v>124</v>
      </c>
      <c r="E21" s="112" t="s">
        <v>53</v>
      </c>
      <c r="F21" s="112" t="s">
        <v>53</v>
      </c>
      <c r="G21" s="112" t="s">
        <v>77</v>
      </c>
      <c r="H21" s="112" t="s">
        <v>80</v>
      </c>
      <c r="I21" s="112" t="s">
        <v>53</v>
      </c>
      <c r="J21" s="112" t="s">
        <v>53</v>
      </c>
      <c r="K21" s="112" t="s">
        <v>53</v>
      </c>
      <c r="L21" s="112" t="s">
        <v>53</v>
      </c>
      <c r="M21" s="112" t="s">
        <v>53</v>
      </c>
      <c r="N21" s="112" t="s">
        <v>80</v>
      </c>
      <c r="O21" s="112" t="s">
        <v>80</v>
      </c>
      <c r="P21" s="117" t="s">
        <v>80</v>
      </c>
    </row>
    <row r="22" spans="1:16" ht="17" x14ac:dyDescent="0.2">
      <c r="A22" s="118" t="s">
        <v>54</v>
      </c>
      <c r="B22" s="118" t="s">
        <v>54</v>
      </c>
      <c r="C22" s="118" t="s">
        <v>54</v>
      </c>
      <c r="D22" s="141" t="s">
        <v>125</v>
      </c>
      <c r="E22" s="118" t="s">
        <v>54</v>
      </c>
      <c r="F22" s="118" t="s">
        <v>54</v>
      </c>
      <c r="G22" s="118" t="s">
        <v>78</v>
      </c>
      <c r="H22" s="118" t="s">
        <v>81</v>
      </c>
      <c r="I22" s="118" t="s">
        <v>54</v>
      </c>
      <c r="J22" s="118" t="s">
        <v>54</v>
      </c>
      <c r="K22" s="118" t="s">
        <v>54</v>
      </c>
      <c r="L22" s="118" t="s">
        <v>54</v>
      </c>
      <c r="M22" s="118" t="s">
        <v>54</v>
      </c>
      <c r="N22" s="118" t="s">
        <v>81</v>
      </c>
      <c r="O22" s="118" t="s">
        <v>81</v>
      </c>
      <c r="P22" s="119" t="s">
        <v>81</v>
      </c>
    </row>
    <row r="23" spans="1:16" ht="17" x14ac:dyDescent="0.2">
      <c r="A23" s="112" t="s">
        <v>76</v>
      </c>
      <c r="B23" s="112" t="s">
        <v>76</v>
      </c>
      <c r="C23" s="112" t="s">
        <v>76</v>
      </c>
      <c r="D23" s="141" t="s">
        <v>126</v>
      </c>
      <c r="E23" s="112" t="s">
        <v>76</v>
      </c>
      <c r="F23" s="112" t="s">
        <v>76</v>
      </c>
      <c r="G23" s="112" t="s">
        <v>79</v>
      </c>
      <c r="H23" s="141" t="s">
        <v>124</v>
      </c>
      <c r="I23" s="112" t="s">
        <v>76</v>
      </c>
      <c r="J23" s="112" t="s">
        <v>76</v>
      </c>
      <c r="K23" s="112" t="s">
        <v>76</v>
      </c>
      <c r="L23" s="112" t="s">
        <v>76</v>
      </c>
      <c r="M23" s="112" t="s">
        <v>76</v>
      </c>
      <c r="N23" s="112" t="s">
        <v>102</v>
      </c>
      <c r="O23" s="141" t="s">
        <v>124</v>
      </c>
      <c r="P23" s="150" t="s">
        <v>124</v>
      </c>
    </row>
    <row r="24" spans="1:16" ht="17" x14ac:dyDescent="0.2">
      <c r="A24" s="118" t="s">
        <v>77</v>
      </c>
      <c r="B24" s="118" t="s">
        <v>77</v>
      </c>
      <c r="C24" s="118" t="s">
        <v>77</v>
      </c>
      <c r="D24" s="141" t="s">
        <v>127</v>
      </c>
      <c r="E24" s="118" t="s">
        <v>77</v>
      </c>
      <c r="F24" s="118" t="s">
        <v>77</v>
      </c>
      <c r="G24" s="118" t="s">
        <v>80</v>
      </c>
      <c r="H24" s="141" t="s">
        <v>125</v>
      </c>
      <c r="I24" s="118" t="s">
        <v>77</v>
      </c>
      <c r="J24" s="118" t="s">
        <v>77</v>
      </c>
      <c r="K24" s="118" t="s">
        <v>77</v>
      </c>
      <c r="L24" s="118" t="s">
        <v>77</v>
      </c>
      <c r="M24" s="118" t="s">
        <v>77</v>
      </c>
      <c r="N24" s="112" t="s">
        <v>103</v>
      </c>
      <c r="O24" s="141" t="s">
        <v>125</v>
      </c>
      <c r="P24" s="150" t="s">
        <v>125</v>
      </c>
    </row>
    <row r="25" spans="1:16" ht="17" x14ac:dyDescent="0.2">
      <c r="A25" s="112" t="s">
        <v>78</v>
      </c>
      <c r="B25" s="112" t="s">
        <v>78</v>
      </c>
      <c r="C25" s="112" t="s">
        <v>78</v>
      </c>
      <c r="D25" s="141" t="s">
        <v>128</v>
      </c>
      <c r="E25" s="112" t="s">
        <v>78</v>
      </c>
      <c r="F25" s="112" t="s">
        <v>78</v>
      </c>
      <c r="G25" s="112" t="s">
        <v>81</v>
      </c>
      <c r="H25" s="141" t="s">
        <v>126</v>
      </c>
      <c r="I25" s="112" t="s">
        <v>78</v>
      </c>
      <c r="J25" s="112" t="s">
        <v>78</v>
      </c>
      <c r="K25" s="112" t="s">
        <v>78</v>
      </c>
      <c r="L25" s="112" t="s">
        <v>78</v>
      </c>
      <c r="M25" s="112" t="s">
        <v>78</v>
      </c>
      <c r="N25" s="112" t="s">
        <v>104</v>
      </c>
      <c r="O25" s="141" t="s">
        <v>126</v>
      </c>
      <c r="P25" s="150" t="s">
        <v>126</v>
      </c>
    </row>
    <row r="26" spans="1:16" ht="17" x14ac:dyDescent="0.2">
      <c r="A26" s="118" t="s">
        <v>79</v>
      </c>
      <c r="B26" s="118" t="s">
        <v>79</v>
      </c>
      <c r="C26" s="118" t="s">
        <v>79</v>
      </c>
      <c r="D26" s="141" t="s">
        <v>129</v>
      </c>
      <c r="E26" s="118" t="s">
        <v>79</v>
      </c>
      <c r="F26" s="118" t="s">
        <v>79</v>
      </c>
      <c r="G26" s="112" t="s">
        <v>102</v>
      </c>
      <c r="H26" s="141" t="s">
        <v>127</v>
      </c>
      <c r="I26" s="118" t="s">
        <v>79</v>
      </c>
      <c r="J26" s="118" t="s">
        <v>79</v>
      </c>
      <c r="K26" s="118" t="s">
        <v>79</v>
      </c>
      <c r="L26" s="118" t="s">
        <v>79</v>
      </c>
      <c r="M26" s="118" t="s">
        <v>79</v>
      </c>
      <c r="N26" s="112" t="s">
        <v>105</v>
      </c>
      <c r="O26" s="141" t="s">
        <v>127</v>
      </c>
      <c r="P26" s="150" t="s">
        <v>127</v>
      </c>
    </row>
    <row r="27" spans="1:16" ht="17" x14ac:dyDescent="0.2">
      <c r="A27" s="112" t="s">
        <v>80</v>
      </c>
      <c r="B27" s="112" t="s">
        <v>80</v>
      </c>
      <c r="C27" s="112" t="s">
        <v>80</v>
      </c>
      <c r="D27" s="141" t="s">
        <v>130</v>
      </c>
      <c r="E27" s="112" t="s">
        <v>80</v>
      </c>
      <c r="F27" s="112" t="s">
        <v>80</v>
      </c>
      <c r="G27" s="112" t="s">
        <v>103</v>
      </c>
      <c r="H27" s="141" t="s">
        <v>128</v>
      </c>
      <c r="I27" s="112" t="s">
        <v>80</v>
      </c>
      <c r="J27" s="112" t="s">
        <v>80</v>
      </c>
      <c r="K27" s="112" t="s">
        <v>80</v>
      </c>
      <c r="L27" s="112" t="s">
        <v>80</v>
      </c>
      <c r="M27" s="112" t="s">
        <v>80</v>
      </c>
      <c r="N27" s="112" t="s">
        <v>106</v>
      </c>
      <c r="O27" s="141" t="s">
        <v>128</v>
      </c>
      <c r="P27" s="150" t="s">
        <v>128</v>
      </c>
    </row>
    <row r="28" spans="1:16" ht="17" x14ac:dyDescent="0.2">
      <c r="A28" s="118" t="s">
        <v>81</v>
      </c>
      <c r="B28" s="118" t="s">
        <v>81</v>
      </c>
      <c r="C28" s="118" t="s">
        <v>81</v>
      </c>
      <c r="D28" s="141" t="s">
        <v>131</v>
      </c>
      <c r="E28" s="118" t="s">
        <v>81</v>
      </c>
      <c r="F28" s="118" t="s">
        <v>81</v>
      </c>
      <c r="G28" s="112" t="s">
        <v>104</v>
      </c>
      <c r="H28" s="141" t="s">
        <v>129</v>
      </c>
      <c r="I28" s="118" t="s">
        <v>81</v>
      </c>
      <c r="J28" s="118" t="s">
        <v>81</v>
      </c>
      <c r="K28" s="118" t="s">
        <v>81</v>
      </c>
      <c r="L28" s="118" t="s">
        <v>81</v>
      </c>
      <c r="M28" s="118" t="s">
        <v>81</v>
      </c>
      <c r="N28" s="112" t="s">
        <v>107</v>
      </c>
      <c r="O28" s="141" t="s">
        <v>129</v>
      </c>
      <c r="P28" s="150" t="s">
        <v>129</v>
      </c>
    </row>
    <row r="29" spans="1:16" ht="17" x14ac:dyDescent="0.2">
      <c r="A29" s="112" t="s">
        <v>102</v>
      </c>
      <c r="B29" s="112" t="s">
        <v>102</v>
      </c>
      <c r="C29" s="141" t="s">
        <v>124</v>
      </c>
      <c r="D29" s="143" t="s">
        <v>132</v>
      </c>
      <c r="E29" s="112" t="s">
        <v>102</v>
      </c>
      <c r="F29" s="112" t="s">
        <v>102</v>
      </c>
      <c r="G29" s="112" t="s">
        <v>105</v>
      </c>
      <c r="H29" s="141" t="s">
        <v>130</v>
      </c>
      <c r="I29" s="112" t="s">
        <v>102</v>
      </c>
      <c r="J29" s="112" t="s">
        <v>102</v>
      </c>
      <c r="K29" s="112"/>
      <c r="L29" s="141" t="s">
        <v>124</v>
      </c>
      <c r="M29" s="141" t="s">
        <v>124</v>
      </c>
      <c r="N29" s="112" t="s">
        <v>108</v>
      </c>
      <c r="O29" s="141" t="s">
        <v>130</v>
      </c>
      <c r="P29" s="150" t="s">
        <v>130</v>
      </c>
    </row>
    <row r="30" spans="1:16" ht="17" x14ac:dyDescent="0.2">
      <c r="A30" s="112" t="s">
        <v>103</v>
      </c>
      <c r="B30" s="112" t="s">
        <v>103</v>
      </c>
      <c r="C30" s="141" t="s">
        <v>125</v>
      </c>
      <c r="D30" s="141" t="s">
        <v>133</v>
      </c>
      <c r="E30" s="112" t="s">
        <v>103</v>
      </c>
      <c r="F30" s="112" t="s">
        <v>103</v>
      </c>
      <c r="G30" s="112" t="s">
        <v>106</v>
      </c>
      <c r="H30" s="141" t="s">
        <v>131</v>
      </c>
      <c r="I30" s="112" t="s">
        <v>103</v>
      </c>
      <c r="J30" s="112" t="s">
        <v>103</v>
      </c>
      <c r="K30" s="118"/>
      <c r="L30" s="141" t="s">
        <v>125</v>
      </c>
      <c r="M30" s="141" t="s">
        <v>125</v>
      </c>
      <c r="N30" s="141" t="s">
        <v>124</v>
      </c>
      <c r="O30" s="141" t="s">
        <v>131</v>
      </c>
      <c r="P30" s="150" t="s">
        <v>131</v>
      </c>
    </row>
    <row r="31" spans="1:16" ht="17" x14ac:dyDescent="0.2">
      <c r="A31" s="112" t="s">
        <v>104</v>
      </c>
      <c r="B31" s="112" t="s">
        <v>104</v>
      </c>
      <c r="C31" s="141" t="s">
        <v>126</v>
      </c>
      <c r="D31" s="141" t="s">
        <v>134</v>
      </c>
      <c r="E31" s="112" t="s">
        <v>104</v>
      </c>
      <c r="F31" s="112" t="s">
        <v>104</v>
      </c>
      <c r="G31" s="112" t="s">
        <v>107</v>
      </c>
      <c r="H31" s="143" t="s">
        <v>132</v>
      </c>
      <c r="I31" s="112" t="s">
        <v>104</v>
      </c>
      <c r="J31" s="112" t="s">
        <v>104</v>
      </c>
      <c r="K31" s="112"/>
      <c r="L31" s="141" t="s">
        <v>126</v>
      </c>
      <c r="M31" s="141" t="s">
        <v>126</v>
      </c>
      <c r="N31" s="141" t="s">
        <v>125</v>
      </c>
      <c r="O31" s="143" t="s">
        <v>132</v>
      </c>
      <c r="P31" s="151" t="s">
        <v>132</v>
      </c>
    </row>
    <row r="32" spans="1:16" ht="17" x14ac:dyDescent="0.2">
      <c r="A32" s="112" t="s">
        <v>105</v>
      </c>
      <c r="B32" s="112" t="s">
        <v>105</v>
      </c>
      <c r="C32" s="141" t="s">
        <v>127</v>
      </c>
      <c r="D32" s="141" t="s">
        <v>135</v>
      </c>
      <c r="E32" s="112" t="s">
        <v>105</v>
      </c>
      <c r="F32" s="112" t="s">
        <v>105</v>
      </c>
      <c r="G32" s="112" t="s">
        <v>108</v>
      </c>
      <c r="H32" s="112"/>
      <c r="I32" s="112" t="s">
        <v>105</v>
      </c>
      <c r="J32" s="112" t="s">
        <v>105</v>
      </c>
      <c r="K32" s="112"/>
      <c r="L32" s="141" t="s">
        <v>127</v>
      </c>
      <c r="M32" s="141" t="s">
        <v>127</v>
      </c>
      <c r="N32" s="141" t="s">
        <v>126</v>
      </c>
      <c r="O32" s="112"/>
      <c r="P32" s="120"/>
    </row>
    <row r="33" spans="1:16" ht="17" x14ac:dyDescent="0.2">
      <c r="A33" s="112" t="s">
        <v>106</v>
      </c>
      <c r="B33" s="112" t="s">
        <v>106</v>
      </c>
      <c r="C33" s="141" t="s">
        <v>128</v>
      </c>
      <c r="D33" s="141" t="s">
        <v>136</v>
      </c>
      <c r="E33" s="112" t="s">
        <v>106</v>
      </c>
      <c r="F33" s="112" t="s">
        <v>106</v>
      </c>
      <c r="G33" s="141" t="s">
        <v>124</v>
      </c>
      <c r="H33" s="112"/>
      <c r="I33" s="112" t="s">
        <v>106</v>
      </c>
      <c r="J33" s="112" t="s">
        <v>106</v>
      </c>
      <c r="K33" s="112"/>
      <c r="L33" s="141" t="s">
        <v>128</v>
      </c>
      <c r="M33" s="141" t="s">
        <v>128</v>
      </c>
      <c r="N33" s="141" t="s">
        <v>127</v>
      </c>
      <c r="O33" s="112"/>
      <c r="P33" s="120"/>
    </row>
    <row r="34" spans="1:16" ht="17" x14ac:dyDescent="0.2">
      <c r="A34" s="112" t="s">
        <v>107</v>
      </c>
      <c r="B34" s="112" t="s">
        <v>107</v>
      </c>
      <c r="C34" s="141" t="s">
        <v>129</v>
      </c>
      <c r="D34" s="143" t="s">
        <v>137</v>
      </c>
      <c r="E34" s="112" t="s">
        <v>107</v>
      </c>
      <c r="F34" s="112" t="s">
        <v>107</v>
      </c>
      <c r="G34" s="141" t="s">
        <v>125</v>
      </c>
      <c r="H34" s="112"/>
      <c r="I34" s="112" t="s">
        <v>107</v>
      </c>
      <c r="J34" s="112" t="s">
        <v>107</v>
      </c>
      <c r="K34" s="112"/>
      <c r="L34" s="141" t="s">
        <v>129</v>
      </c>
      <c r="M34" s="141" t="s">
        <v>129</v>
      </c>
      <c r="N34" s="141" t="s">
        <v>128</v>
      </c>
      <c r="O34" s="112"/>
      <c r="P34" s="120"/>
    </row>
    <row r="35" spans="1:16" ht="17" x14ac:dyDescent="0.2">
      <c r="A35" s="112" t="s">
        <v>108</v>
      </c>
      <c r="B35" s="112" t="s">
        <v>108</v>
      </c>
      <c r="C35" s="141" t="s">
        <v>130</v>
      </c>
      <c r="D35" s="112"/>
      <c r="E35" s="112" t="s">
        <v>108</v>
      </c>
      <c r="F35" s="112" t="s">
        <v>108</v>
      </c>
      <c r="G35" s="141" t="s">
        <v>126</v>
      </c>
      <c r="H35" s="112"/>
      <c r="I35" s="112" t="s">
        <v>108</v>
      </c>
      <c r="J35" s="112" t="s">
        <v>108</v>
      </c>
      <c r="K35" s="112"/>
      <c r="L35" s="141" t="s">
        <v>130</v>
      </c>
      <c r="M35" s="141" t="s">
        <v>130</v>
      </c>
      <c r="N35" s="141" t="s">
        <v>129</v>
      </c>
      <c r="O35" s="112"/>
      <c r="P35" s="120"/>
    </row>
    <row r="36" spans="1:16" ht="17" x14ac:dyDescent="0.2">
      <c r="A36" s="141" t="s">
        <v>124</v>
      </c>
      <c r="B36" s="141" t="s">
        <v>124</v>
      </c>
      <c r="C36" s="141" t="s">
        <v>131</v>
      </c>
      <c r="D36" s="112"/>
      <c r="E36" s="141" t="s">
        <v>124</v>
      </c>
      <c r="F36" s="112"/>
      <c r="G36" s="141" t="s">
        <v>127</v>
      </c>
      <c r="H36" s="112"/>
      <c r="I36" s="141" t="s">
        <v>124</v>
      </c>
      <c r="J36" s="141" t="s">
        <v>124</v>
      </c>
      <c r="K36" s="112"/>
      <c r="L36" s="141" t="s">
        <v>131</v>
      </c>
      <c r="M36" s="141" t="s">
        <v>131</v>
      </c>
      <c r="N36" s="141" t="s">
        <v>130</v>
      </c>
      <c r="O36" s="142"/>
    </row>
    <row r="37" spans="1:16" ht="17" x14ac:dyDescent="0.2">
      <c r="A37" s="141" t="s">
        <v>125</v>
      </c>
      <c r="B37" s="141" t="s">
        <v>125</v>
      </c>
      <c r="C37" s="143" t="s">
        <v>132</v>
      </c>
      <c r="D37" s="112"/>
      <c r="E37" s="141" t="s">
        <v>125</v>
      </c>
      <c r="F37" s="112"/>
      <c r="G37" s="141" t="s">
        <v>128</v>
      </c>
      <c r="H37" s="112"/>
      <c r="I37" s="141" t="s">
        <v>125</v>
      </c>
      <c r="J37" s="141" t="s">
        <v>125</v>
      </c>
      <c r="K37" s="112"/>
      <c r="L37" s="143" t="s">
        <v>132</v>
      </c>
      <c r="M37" s="143" t="s">
        <v>132</v>
      </c>
      <c r="N37" s="141" t="s">
        <v>131</v>
      </c>
      <c r="O37" s="142"/>
    </row>
    <row r="38" spans="1:16" ht="17" x14ac:dyDescent="0.2">
      <c r="A38" s="141" t="s">
        <v>126</v>
      </c>
      <c r="B38" s="141" t="s">
        <v>126</v>
      </c>
      <c r="C38" s="141" t="s">
        <v>133</v>
      </c>
      <c r="D38" s="112"/>
      <c r="E38" s="141" t="s">
        <v>126</v>
      </c>
      <c r="F38" s="112"/>
      <c r="G38" s="141" t="s">
        <v>129</v>
      </c>
      <c r="H38" s="112"/>
      <c r="I38" s="141" t="s">
        <v>126</v>
      </c>
      <c r="J38" s="141" t="s">
        <v>126</v>
      </c>
      <c r="K38" s="112"/>
      <c r="L38" s="141" t="s">
        <v>133</v>
      </c>
      <c r="M38" s="120"/>
      <c r="N38" s="143" t="s">
        <v>132</v>
      </c>
      <c r="O38" s="142"/>
    </row>
    <row r="39" spans="1:16" ht="17" x14ac:dyDescent="0.2">
      <c r="A39" s="141" t="s">
        <v>127</v>
      </c>
      <c r="B39" s="141" t="s">
        <v>127</v>
      </c>
      <c r="C39" s="141" t="s">
        <v>134</v>
      </c>
      <c r="D39" s="112"/>
      <c r="E39" s="141" t="s">
        <v>127</v>
      </c>
      <c r="F39" s="112"/>
      <c r="G39" s="141" t="s">
        <v>130</v>
      </c>
      <c r="H39" s="112"/>
      <c r="I39" s="141" t="s">
        <v>127</v>
      </c>
      <c r="J39" s="141" t="s">
        <v>127</v>
      </c>
      <c r="K39" s="112"/>
      <c r="L39" s="141" t="s">
        <v>134</v>
      </c>
      <c r="M39" s="120"/>
      <c r="N39" s="141" t="s">
        <v>133</v>
      </c>
      <c r="O39" s="142"/>
    </row>
    <row r="40" spans="1:16" ht="17" x14ac:dyDescent="0.2">
      <c r="A40" s="141" t="s">
        <v>128</v>
      </c>
      <c r="B40" s="141" t="s">
        <v>128</v>
      </c>
      <c r="C40" s="141" t="s">
        <v>135</v>
      </c>
      <c r="D40" s="112"/>
      <c r="E40" s="141" t="s">
        <v>128</v>
      </c>
      <c r="F40" s="112"/>
      <c r="G40" s="141" t="s">
        <v>131</v>
      </c>
      <c r="H40" s="112"/>
      <c r="I40" s="141" t="s">
        <v>128</v>
      </c>
      <c r="J40" s="141" t="s">
        <v>128</v>
      </c>
      <c r="K40" s="112"/>
      <c r="L40" s="141" t="s">
        <v>135</v>
      </c>
      <c r="M40" s="120"/>
      <c r="N40" s="141" t="s">
        <v>134</v>
      </c>
      <c r="O40" s="142"/>
    </row>
    <row r="41" spans="1:16" ht="17" x14ac:dyDescent="0.2">
      <c r="A41" s="141" t="s">
        <v>129</v>
      </c>
      <c r="B41" s="141" t="s">
        <v>129</v>
      </c>
      <c r="C41" s="141" t="s">
        <v>136</v>
      </c>
      <c r="D41" s="112"/>
      <c r="E41" s="141" t="s">
        <v>129</v>
      </c>
      <c r="F41" s="112"/>
      <c r="G41" s="143" t="s">
        <v>132</v>
      </c>
      <c r="H41" s="112"/>
      <c r="I41" s="141" t="s">
        <v>129</v>
      </c>
      <c r="J41" s="141" t="s">
        <v>129</v>
      </c>
      <c r="K41" s="112"/>
      <c r="L41" s="141" t="s">
        <v>136</v>
      </c>
      <c r="M41" s="120"/>
      <c r="N41" s="141" t="s">
        <v>135</v>
      </c>
      <c r="O41" s="142"/>
    </row>
    <row r="42" spans="1:16" ht="17" x14ac:dyDescent="0.2">
      <c r="A42" s="141" t="s">
        <v>130</v>
      </c>
      <c r="B42" s="141" t="s">
        <v>130</v>
      </c>
      <c r="C42" s="143" t="s">
        <v>137</v>
      </c>
      <c r="D42" s="112"/>
      <c r="E42" s="141" t="s">
        <v>130</v>
      </c>
      <c r="F42" s="112"/>
      <c r="G42" s="141" t="s">
        <v>133</v>
      </c>
      <c r="H42" s="112"/>
      <c r="I42" s="141" t="s">
        <v>130</v>
      </c>
      <c r="J42" s="141" t="s">
        <v>130</v>
      </c>
      <c r="K42" s="112"/>
      <c r="L42" s="143" t="s">
        <v>137</v>
      </c>
      <c r="M42" s="120"/>
      <c r="N42" s="141" t="s">
        <v>136</v>
      </c>
      <c r="O42" s="142"/>
    </row>
    <row r="43" spans="1:16" ht="17" x14ac:dyDescent="0.2">
      <c r="A43" s="141" t="s">
        <v>131</v>
      </c>
      <c r="B43" s="141" t="s">
        <v>131</v>
      </c>
      <c r="C43" s="112"/>
      <c r="D43" s="112"/>
      <c r="E43" s="141" t="s">
        <v>131</v>
      </c>
      <c r="F43" s="112"/>
      <c r="G43" s="141" t="s">
        <v>134</v>
      </c>
      <c r="H43" s="112"/>
      <c r="I43" s="141" t="s">
        <v>131</v>
      </c>
      <c r="J43" s="141" t="s">
        <v>131</v>
      </c>
      <c r="K43" s="112"/>
      <c r="L43" s="112"/>
      <c r="M43" s="120"/>
      <c r="N43" s="143" t="s">
        <v>137</v>
      </c>
      <c r="O43" s="142"/>
    </row>
    <row r="44" spans="1:16" ht="17" x14ac:dyDescent="0.2">
      <c r="A44" s="143" t="s">
        <v>132</v>
      </c>
      <c r="B44" s="143" t="s">
        <v>132</v>
      </c>
      <c r="C44" s="144"/>
      <c r="D44" s="144"/>
      <c r="E44" s="143" t="s">
        <v>132</v>
      </c>
      <c r="F44" s="144"/>
      <c r="G44" s="141" t="s">
        <v>135</v>
      </c>
      <c r="H44" s="144"/>
      <c r="I44" s="143" t="s">
        <v>132</v>
      </c>
      <c r="J44" s="143" t="s">
        <v>132</v>
      </c>
      <c r="K44" s="144"/>
      <c r="L44" s="144"/>
      <c r="M44" s="145"/>
      <c r="N44" s="145"/>
      <c r="O44" s="146"/>
    </row>
    <row r="45" spans="1:16" ht="17" x14ac:dyDescent="0.2">
      <c r="A45" s="141" t="s">
        <v>133</v>
      </c>
      <c r="B45" s="141" t="s">
        <v>133</v>
      </c>
      <c r="C45" s="112"/>
      <c r="D45" s="112"/>
      <c r="E45" s="141" t="s">
        <v>133</v>
      </c>
      <c r="F45" s="112"/>
      <c r="G45" s="141" t="s">
        <v>136</v>
      </c>
      <c r="H45" s="112"/>
      <c r="I45" s="141" t="s">
        <v>133</v>
      </c>
      <c r="J45" s="141" t="s">
        <v>133</v>
      </c>
      <c r="K45" s="112"/>
      <c r="L45" s="112"/>
      <c r="M45" s="120"/>
      <c r="N45" s="120"/>
      <c r="O45" s="142"/>
    </row>
    <row r="46" spans="1:16" ht="17" x14ac:dyDescent="0.2">
      <c r="A46" s="141" t="s">
        <v>134</v>
      </c>
      <c r="B46" s="141" t="s">
        <v>134</v>
      </c>
      <c r="C46" s="112"/>
      <c r="D46" s="112"/>
      <c r="E46" s="141" t="s">
        <v>134</v>
      </c>
      <c r="F46" s="112"/>
      <c r="G46" s="143" t="s">
        <v>137</v>
      </c>
      <c r="H46" s="112"/>
      <c r="I46" s="141" t="s">
        <v>134</v>
      </c>
      <c r="J46" s="141" t="s">
        <v>134</v>
      </c>
      <c r="K46" s="112"/>
      <c r="L46" s="112"/>
      <c r="M46" s="120"/>
      <c r="N46" s="120"/>
      <c r="O46" s="142"/>
    </row>
    <row r="47" spans="1:16" ht="17" x14ac:dyDescent="0.2">
      <c r="A47" s="141" t="s">
        <v>135</v>
      </c>
      <c r="B47" s="141" t="s">
        <v>135</v>
      </c>
      <c r="C47" s="112"/>
      <c r="D47" s="112"/>
      <c r="E47" s="141" t="s">
        <v>135</v>
      </c>
      <c r="F47" s="112"/>
      <c r="G47" s="112"/>
      <c r="H47" s="112"/>
      <c r="I47" s="141" t="s">
        <v>135</v>
      </c>
      <c r="J47" s="141" t="s">
        <v>135</v>
      </c>
      <c r="K47" s="112"/>
      <c r="L47" s="112"/>
      <c r="M47" s="120"/>
      <c r="N47" s="120"/>
      <c r="O47" s="142"/>
    </row>
    <row r="48" spans="1:16" ht="17" x14ac:dyDescent="0.2">
      <c r="A48" s="141" t="s">
        <v>136</v>
      </c>
      <c r="B48" s="141" t="s">
        <v>136</v>
      </c>
      <c r="C48" s="112"/>
      <c r="D48" s="112"/>
      <c r="E48" s="141" t="s">
        <v>136</v>
      </c>
      <c r="F48" s="112"/>
      <c r="G48" s="112"/>
      <c r="H48" s="112"/>
      <c r="I48" s="141" t="s">
        <v>136</v>
      </c>
      <c r="J48" s="141" t="s">
        <v>136</v>
      </c>
      <c r="K48" s="112"/>
      <c r="L48" s="112"/>
      <c r="M48" s="120"/>
      <c r="N48" s="120"/>
      <c r="O48" s="142"/>
    </row>
    <row r="49" spans="1:15" ht="17" x14ac:dyDescent="0.2">
      <c r="A49" s="143" t="s">
        <v>137</v>
      </c>
      <c r="B49" s="143" t="s">
        <v>137</v>
      </c>
      <c r="C49" s="144"/>
      <c r="D49" s="144"/>
      <c r="E49" s="143" t="s">
        <v>137</v>
      </c>
      <c r="F49" s="144"/>
      <c r="G49" s="144"/>
      <c r="H49" s="144"/>
      <c r="I49" s="143" t="s">
        <v>137</v>
      </c>
      <c r="J49" s="143" t="s">
        <v>137</v>
      </c>
      <c r="K49" s="144"/>
      <c r="L49" s="144"/>
      <c r="M49" s="145"/>
      <c r="N49" s="145"/>
      <c r="O49" s="146"/>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165C9-9998-6D40-A4A2-748D6A536073}">
  <dimension ref="A1:P49"/>
  <sheetViews>
    <sheetView topLeftCell="C1" zoomScale="130" zoomScaleNormal="130" workbookViewId="0">
      <selection activeCell="H35" sqref="H35"/>
    </sheetView>
  </sheetViews>
  <sheetFormatPr baseColWidth="10" defaultRowHeight="16" x14ac:dyDescent="0.2"/>
  <cols>
    <col min="1" max="1" width="20.6640625" bestFit="1" customWidth="1"/>
    <col min="2" max="3" width="20.5" bestFit="1" customWidth="1"/>
    <col min="4" max="4" width="19.5" bestFit="1" customWidth="1"/>
    <col min="5" max="7" width="20.5" bestFit="1" customWidth="1"/>
    <col min="8" max="8" width="20.5" customWidth="1"/>
    <col min="9" max="9" width="20.5" bestFit="1" customWidth="1"/>
    <col min="10" max="10" width="21.83203125" bestFit="1" customWidth="1"/>
    <col min="11" max="11" width="23.33203125" bestFit="1" customWidth="1"/>
    <col min="12" max="12" width="21" bestFit="1" customWidth="1"/>
    <col min="13" max="13" width="20.5" bestFit="1" customWidth="1"/>
    <col min="14" max="14" width="26.5" bestFit="1" customWidth="1"/>
    <col min="15" max="15" width="25.5" bestFit="1" customWidth="1"/>
    <col min="16" max="16" width="22.6640625" bestFit="1" customWidth="1"/>
  </cols>
  <sheetData>
    <row r="1" spans="1:16" x14ac:dyDescent="0.2">
      <c r="A1" s="113" t="s">
        <v>39</v>
      </c>
      <c r="B1" s="113" t="s">
        <v>40</v>
      </c>
      <c r="C1" s="113" t="s">
        <v>98</v>
      </c>
      <c r="D1" s="113" t="s">
        <v>95</v>
      </c>
      <c r="E1" s="113" t="s">
        <v>41</v>
      </c>
      <c r="F1" s="113" t="s">
        <v>42</v>
      </c>
      <c r="G1" s="113" t="s">
        <v>87</v>
      </c>
      <c r="H1" s="113" t="s">
        <v>122</v>
      </c>
      <c r="I1" s="113" t="s">
        <v>43</v>
      </c>
      <c r="J1" s="113" t="s">
        <v>84</v>
      </c>
      <c r="K1" s="113" t="s">
        <v>44</v>
      </c>
      <c r="L1" s="113" t="s">
        <v>45</v>
      </c>
      <c r="M1" s="113" t="s">
        <v>46</v>
      </c>
      <c r="N1" s="113" t="s">
        <v>99</v>
      </c>
      <c r="O1" s="113" t="s">
        <v>57</v>
      </c>
      <c r="P1" s="114" t="s">
        <v>101</v>
      </c>
    </row>
    <row r="2" spans="1:16" x14ac:dyDescent="0.2">
      <c r="A2" s="115" t="s">
        <v>86</v>
      </c>
      <c r="B2" s="115" t="s">
        <v>86</v>
      </c>
      <c r="C2" s="115" t="s">
        <v>86</v>
      </c>
      <c r="D2" s="115" t="s">
        <v>86</v>
      </c>
      <c r="E2" s="115" t="s">
        <v>86</v>
      </c>
      <c r="F2" s="115" t="s">
        <v>86</v>
      </c>
      <c r="G2" s="115" t="s">
        <v>86</v>
      </c>
      <c r="H2" s="115" t="s">
        <v>86</v>
      </c>
      <c r="I2" s="115" t="s">
        <v>86</v>
      </c>
      <c r="J2" s="115" t="s">
        <v>86</v>
      </c>
      <c r="K2" s="115" t="s">
        <v>86</v>
      </c>
      <c r="L2" s="115" t="s">
        <v>86</v>
      </c>
      <c r="M2" s="115" t="s">
        <v>86</v>
      </c>
      <c r="N2" s="115" t="s">
        <v>86</v>
      </c>
      <c r="O2" s="115" t="s">
        <v>86</v>
      </c>
      <c r="P2" s="116" t="s">
        <v>86</v>
      </c>
    </row>
    <row r="3" spans="1:16" x14ac:dyDescent="0.2">
      <c r="A3" s="112" t="s">
        <v>55</v>
      </c>
      <c r="B3" s="112" t="s">
        <v>55</v>
      </c>
      <c r="C3" s="112" t="s">
        <v>55</v>
      </c>
      <c r="D3" s="112" t="s">
        <v>55</v>
      </c>
      <c r="E3" s="112" t="s">
        <v>55</v>
      </c>
      <c r="F3" s="112" t="s">
        <v>55</v>
      </c>
      <c r="G3" s="112" t="s">
        <v>55</v>
      </c>
      <c r="H3" s="112" t="s">
        <v>55</v>
      </c>
      <c r="I3" s="112" t="s">
        <v>55</v>
      </c>
      <c r="J3" s="112" t="s">
        <v>55</v>
      </c>
      <c r="K3" s="112" t="s">
        <v>55</v>
      </c>
      <c r="L3" s="112" t="s">
        <v>55</v>
      </c>
      <c r="M3" s="112" t="s">
        <v>55</v>
      </c>
      <c r="N3" s="112" t="s">
        <v>55</v>
      </c>
      <c r="O3" s="112" t="s">
        <v>55</v>
      </c>
      <c r="P3" s="117" t="s">
        <v>55</v>
      </c>
    </row>
    <row r="4" spans="1:16" x14ac:dyDescent="0.2">
      <c r="A4" s="118" t="s">
        <v>4</v>
      </c>
      <c r="B4" s="118" t="s">
        <v>4</v>
      </c>
      <c r="C4" s="118" t="s">
        <v>4</v>
      </c>
      <c r="D4" s="118" t="s">
        <v>4</v>
      </c>
      <c r="E4" s="118" t="s">
        <v>4</v>
      </c>
      <c r="F4" s="118" t="s">
        <v>4</v>
      </c>
      <c r="G4" s="118" t="s">
        <v>4</v>
      </c>
      <c r="H4" s="118" t="s">
        <v>4</v>
      </c>
      <c r="I4" s="118" t="s">
        <v>4</v>
      </c>
      <c r="J4" s="118" t="s">
        <v>4</v>
      </c>
      <c r="K4" s="118" t="s">
        <v>4</v>
      </c>
      <c r="L4" s="118" t="s">
        <v>4</v>
      </c>
      <c r="M4" s="118" t="s">
        <v>4</v>
      </c>
      <c r="N4" s="118" t="s">
        <v>4</v>
      </c>
      <c r="O4" s="118" t="s">
        <v>4</v>
      </c>
      <c r="P4" s="119" t="s">
        <v>4</v>
      </c>
    </row>
    <row r="5" spans="1:16" x14ac:dyDescent="0.2">
      <c r="A5" s="118" t="s">
        <v>96</v>
      </c>
      <c r="B5" s="118" t="s">
        <v>96</v>
      </c>
      <c r="C5" s="118" t="s">
        <v>96</v>
      </c>
      <c r="D5" s="118" t="s">
        <v>96</v>
      </c>
      <c r="E5" s="118" t="s">
        <v>96</v>
      </c>
      <c r="F5" s="118" t="s">
        <v>96</v>
      </c>
      <c r="G5" s="118" t="s">
        <v>96</v>
      </c>
      <c r="H5" s="118" t="s">
        <v>96</v>
      </c>
      <c r="I5" s="118" t="s">
        <v>96</v>
      </c>
      <c r="J5" s="118" t="s">
        <v>96</v>
      </c>
      <c r="K5" s="118" t="s">
        <v>96</v>
      </c>
      <c r="L5" s="118" t="s">
        <v>96</v>
      </c>
      <c r="M5" s="118" t="s">
        <v>96</v>
      </c>
      <c r="N5" s="118" t="s">
        <v>96</v>
      </c>
      <c r="O5" s="118" t="s">
        <v>96</v>
      </c>
      <c r="P5" s="118" t="s">
        <v>96</v>
      </c>
    </row>
    <row r="6" spans="1:16" x14ac:dyDescent="0.2">
      <c r="A6" s="118" t="s">
        <v>97</v>
      </c>
      <c r="B6" s="118" t="s">
        <v>97</v>
      </c>
      <c r="C6" s="118" t="s">
        <v>97</v>
      </c>
      <c r="D6" s="118" t="s">
        <v>97</v>
      </c>
      <c r="E6" s="118" t="s">
        <v>97</v>
      </c>
      <c r="F6" s="118" t="s">
        <v>97</v>
      </c>
      <c r="G6" s="118" t="s">
        <v>97</v>
      </c>
      <c r="H6" s="118" t="s">
        <v>97</v>
      </c>
      <c r="I6" s="118" t="s">
        <v>97</v>
      </c>
      <c r="J6" s="118" t="s">
        <v>97</v>
      </c>
      <c r="K6" s="118" t="s">
        <v>97</v>
      </c>
      <c r="L6" s="118" t="s">
        <v>97</v>
      </c>
      <c r="M6" s="118" t="s">
        <v>97</v>
      </c>
      <c r="N6" s="118" t="s">
        <v>97</v>
      </c>
      <c r="O6" s="118" t="s">
        <v>97</v>
      </c>
      <c r="P6" s="118" t="s">
        <v>97</v>
      </c>
    </row>
    <row r="7" spans="1:16" x14ac:dyDescent="0.2">
      <c r="A7" s="112" t="s">
        <v>5</v>
      </c>
      <c r="B7" s="112" t="s">
        <v>5</v>
      </c>
      <c r="C7" s="112" t="s">
        <v>5</v>
      </c>
      <c r="D7" s="112" t="s">
        <v>5</v>
      </c>
      <c r="E7" s="112" t="s">
        <v>5</v>
      </c>
      <c r="F7" s="112" t="s">
        <v>5</v>
      </c>
      <c r="G7" s="112" t="s">
        <v>5</v>
      </c>
      <c r="H7" s="112" t="s">
        <v>5</v>
      </c>
      <c r="I7" s="112" t="s">
        <v>5</v>
      </c>
      <c r="J7" s="112" t="s">
        <v>5</v>
      </c>
      <c r="K7" s="112" t="s">
        <v>5</v>
      </c>
      <c r="L7" s="112" t="s">
        <v>5</v>
      </c>
      <c r="M7" s="112" t="s">
        <v>5</v>
      </c>
      <c r="N7" s="112" t="s">
        <v>5</v>
      </c>
      <c r="O7" s="112" t="s">
        <v>5</v>
      </c>
      <c r="P7" s="117" t="s">
        <v>5</v>
      </c>
    </row>
    <row r="8" spans="1:16" x14ac:dyDescent="0.2">
      <c r="A8" s="118" t="s">
        <v>6</v>
      </c>
      <c r="B8" s="118" t="s">
        <v>6</v>
      </c>
      <c r="C8" s="118" t="s">
        <v>6</v>
      </c>
      <c r="D8" s="118" t="s">
        <v>6</v>
      </c>
      <c r="E8" s="118" t="s">
        <v>6</v>
      </c>
      <c r="F8" s="118" t="s">
        <v>6</v>
      </c>
      <c r="G8" s="118" t="s">
        <v>6</v>
      </c>
      <c r="H8" s="118" t="s">
        <v>6</v>
      </c>
      <c r="I8" s="118" t="s">
        <v>6</v>
      </c>
      <c r="J8" s="118" t="s">
        <v>6</v>
      </c>
      <c r="K8" s="118" t="s">
        <v>6</v>
      </c>
      <c r="L8" s="118" t="s">
        <v>6</v>
      </c>
      <c r="M8" s="118" t="s">
        <v>6</v>
      </c>
      <c r="N8" s="118" t="s">
        <v>6</v>
      </c>
      <c r="O8" s="118" t="s">
        <v>6</v>
      </c>
      <c r="P8" s="119" t="s">
        <v>6</v>
      </c>
    </row>
    <row r="9" spans="1:16" x14ac:dyDescent="0.2">
      <c r="A9" s="112" t="s">
        <v>7</v>
      </c>
      <c r="B9" s="112" t="s">
        <v>7</v>
      </c>
      <c r="C9" s="112" t="s">
        <v>7</v>
      </c>
      <c r="D9" s="112" t="s">
        <v>7</v>
      </c>
      <c r="E9" s="112" t="s">
        <v>7</v>
      </c>
      <c r="F9" s="112" t="s">
        <v>7</v>
      </c>
      <c r="G9" s="112" t="s">
        <v>7</v>
      </c>
      <c r="H9" s="112" t="s">
        <v>7</v>
      </c>
      <c r="I9" s="112" t="s">
        <v>7</v>
      </c>
      <c r="J9" s="112" t="s">
        <v>7</v>
      </c>
      <c r="K9" s="112" t="s">
        <v>7</v>
      </c>
      <c r="L9" s="112" t="s">
        <v>7</v>
      </c>
      <c r="M9" s="112" t="s">
        <v>7</v>
      </c>
      <c r="N9" s="112" t="s">
        <v>7</v>
      </c>
      <c r="O9" s="112" t="s">
        <v>7</v>
      </c>
      <c r="P9" s="117" t="s">
        <v>7</v>
      </c>
    </row>
    <row r="10" spans="1:16" x14ac:dyDescent="0.2">
      <c r="A10" s="118" t="s">
        <v>8</v>
      </c>
      <c r="B10" s="118" t="s">
        <v>8</v>
      </c>
      <c r="C10" s="118" t="s">
        <v>8</v>
      </c>
      <c r="D10" s="118" t="s">
        <v>8</v>
      </c>
      <c r="E10" s="118" t="s">
        <v>8</v>
      </c>
      <c r="F10" s="118" t="s">
        <v>8</v>
      </c>
      <c r="G10" s="118" t="s">
        <v>8</v>
      </c>
      <c r="H10" s="118" t="s">
        <v>8</v>
      </c>
      <c r="I10" s="118" t="s">
        <v>8</v>
      </c>
      <c r="J10" s="118" t="s">
        <v>8</v>
      </c>
      <c r="K10" s="118" t="s">
        <v>8</v>
      </c>
      <c r="L10" s="118" t="s">
        <v>8</v>
      </c>
      <c r="M10" s="118" t="s">
        <v>8</v>
      </c>
      <c r="N10" s="118" t="s">
        <v>8</v>
      </c>
      <c r="O10" s="118" t="s">
        <v>8</v>
      </c>
      <c r="P10" s="119" t="s">
        <v>8</v>
      </c>
    </row>
    <row r="11" spans="1:16" x14ac:dyDescent="0.2">
      <c r="A11" s="112" t="s">
        <v>9</v>
      </c>
      <c r="B11" s="112" t="s">
        <v>9</v>
      </c>
      <c r="C11" s="112" t="s">
        <v>9</v>
      </c>
      <c r="D11" s="112" t="s">
        <v>9</v>
      </c>
      <c r="E11" s="112" t="s">
        <v>9</v>
      </c>
      <c r="F11" s="112" t="s">
        <v>9</v>
      </c>
      <c r="G11" s="112" t="s">
        <v>9</v>
      </c>
      <c r="H11" s="112" t="s">
        <v>9</v>
      </c>
      <c r="I11" s="112" t="s">
        <v>9</v>
      </c>
      <c r="J11" s="112" t="s">
        <v>9</v>
      </c>
      <c r="K11" s="112" t="s">
        <v>9</v>
      </c>
      <c r="L11" s="112" t="s">
        <v>9</v>
      </c>
      <c r="M11" s="112" t="s">
        <v>9</v>
      </c>
      <c r="N11" s="112" t="s">
        <v>9</v>
      </c>
      <c r="O11" s="112" t="s">
        <v>9</v>
      </c>
      <c r="P11" s="117" t="s">
        <v>9</v>
      </c>
    </row>
    <row r="12" spans="1:16" x14ac:dyDescent="0.2">
      <c r="A12" s="118" t="s">
        <v>10</v>
      </c>
      <c r="B12" s="118" t="s">
        <v>10</v>
      </c>
      <c r="C12" s="118" t="s">
        <v>10</v>
      </c>
      <c r="D12" s="118" t="s">
        <v>10</v>
      </c>
      <c r="E12" s="118" t="s">
        <v>10</v>
      </c>
      <c r="F12" s="118" t="s">
        <v>10</v>
      </c>
      <c r="G12" s="118" t="s">
        <v>10</v>
      </c>
      <c r="H12" s="118" t="s">
        <v>10</v>
      </c>
      <c r="I12" s="118" t="s">
        <v>10</v>
      </c>
      <c r="J12" s="118" t="s">
        <v>10</v>
      </c>
      <c r="K12" s="118" t="s">
        <v>10</v>
      </c>
      <c r="L12" s="118" t="s">
        <v>10</v>
      </c>
      <c r="M12" s="118" t="s">
        <v>10</v>
      </c>
      <c r="N12" s="118" t="s">
        <v>10</v>
      </c>
      <c r="O12" s="118" t="s">
        <v>10</v>
      </c>
      <c r="P12" s="119" t="s">
        <v>10</v>
      </c>
    </row>
    <row r="13" spans="1:16" x14ac:dyDescent="0.2">
      <c r="A13" s="112" t="s">
        <v>11</v>
      </c>
      <c r="B13" s="112" t="s">
        <v>11</v>
      </c>
      <c r="C13" s="112" t="s">
        <v>11</v>
      </c>
      <c r="D13" s="112" t="s">
        <v>11</v>
      </c>
      <c r="E13" s="112" t="s">
        <v>11</v>
      </c>
      <c r="F13" s="112" t="s">
        <v>11</v>
      </c>
      <c r="G13" s="112" t="s">
        <v>11</v>
      </c>
      <c r="H13" s="112" t="s">
        <v>11</v>
      </c>
      <c r="I13" s="112" t="s">
        <v>11</v>
      </c>
      <c r="J13" s="112" t="s">
        <v>11</v>
      </c>
      <c r="K13" s="112" t="s">
        <v>11</v>
      </c>
      <c r="L13" s="112" t="s">
        <v>11</v>
      </c>
      <c r="M13" s="112" t="s">
        <v>11</v>
      </c>
      <c r="N13" s="112" t="s">
        <v>11</v>
      </c>
      <c r="O13" s="112" t="s">
        <v>11</v>
      </c>
      <c r="P13" s="117" t="s">
        <v>11</v>
      </c>
    </row>
    <row r="14" spans="1:16" x14ac:dyDescent="0.2">
      <c r="A14" s="118" t="s">
        <v>12</v>
      </c>
      <c r="B14" s="118" t="s">
        <v>12</v>
      </c>
      <c r="C14" s="118" t="s">
        <v>12</v>
      </c>
      <c r="D14" s="118" t="s">
        <v>12</v>
      </c>
      <c r="E14" s="118" t="s">
        <v>12</v>
      </c>
      <c r="F14" s="118" t="s">
        <v>12</v>
      </c>
      <c r="G14" s="118" t="s">
        <v>49</v>
      </c>
      <c r="H14" s="118" t="s">
        <v>12</v>
      </c>
      <c r="I14" s="118" t="s">
        <v>12</v>
      </c>
      <c r="J14" s="118" t="s">
        <v>12</v>
      </c>
      <c r="K14" s="118" t="s">
        <v>12</v>
      </c>
      <c r="L14" s="118" t="s">
        <v>12</v>
      </c>
      <c r="M14" s="118" t="s">
        <v>12</v>
      </c>
      <c r="N14" s="118" t="s">
        <v>12</v>
      </c>
      <c r="O14" s="118" t="s">
        <v>12</v>
      </c>
      <c r="P14" s="119" t="s">
        <v>12</v>
      </c>
    </row>
    <row r="15" spans="1:16" x14ac:dyDescent="0.2">
      <c r="A15" s="112" t="s">
        <v>13</v>
      </c>
      <c r="B15" s="112" t="s">
        <v>13</v>
      </c>
      <c r="C15" s="112" t="s">
        <v>13</v>
      </c>
      <c r="D15" s="112" t="s">
        <v>13</v>
      </c>
      <c r="E15" s="112" t="s">
        <v>13</v>
      </c>
      <c r="F15" s="112" t="s">
        <v>13</v>
      </c>
      <c r="G15" s="112" t="s">
        <v>50</v>
      </c>
      <c r="H15" s="112" t="s">
        <v>13</v>
      </c>
      <c r="I15" s="112" t="s">
        <v>13</v>
      </c>
      <c r="J15" s="112" t="s">
        <v>13</v>
      </c>
      <c r="K15" s="112" t="s">
        <v>13</v>
      </c>
      <c r="L15" s="112" t="s">
        <v>13</v>
      </c>
      <c r="M15" s="112" t="s">
        <v>13</v>
      </c>
      <c r="N15" s="112" t="s">
        <v>13</v>
      </c>
      <c r="O15" s="112" t="s">
        <v>13</v>
      </c>
      <c r="P15" s="117" t="s">
        <v>13</v>
      </c>
    </row>
    <row r="16" spans="1:16" x14ac:dyDescent="0.2">
      <c r="A16" s="118" t="s">
        <v>14</v>
      </c>
      <c r="B16" s="118" t="s">
        <v>14</v>
      </c>
      <c r="C16" s="118" t="s">
        <v>14</v>
      </c>
      <c r="D16" s="118" t="s">
        <v>14</v>
      </c>
      <c r="E16" s="118" t="s">
        <v>14</v>
      </c>
      <c r="F16" s="118" t="s">
        <v>14</v>
      </c>
      <c r="G16" s="118" t="s">
        <v>51</v>
      </c>
      <c r="H16" s="118" t="s">
        <v>14</v>
      </c>
      <c r="I16" s="118" t="s">
        <v>14</v>
      </c>
      <c r="J16" s="118" t="s">
        <v>14</v>
      </c>
      <c r="K16" s="118" t="s">
        <v>14</v>
      </c>
      <c r="L16" s="118" t="s">
        <v>14</v>
      </c>
      <c r="M16" s="118" t="s">
        <v>14</v>
      </c>
      <c r="N16" s="118" t="s">
        <v>14</v>
      </c>
      <c r="O16" s="118" t="s">
        <v>14</v>
      </c>
      <c r="P16" s="119" t="s">
        <v>14</v>
      </c>
    </row>
    <row r="17" spans="1:16" x14ac:dyDescent="0.2">
      <c r="A17" s="112" t="s">
        <v>49</v>
      </c>
      <c r="B17" s="112" t="s">
        <v>49</v>
      </c>
      <c r="C17" s="112" t="s">
        <v>49</v>
      </c>
      <c r="D17" s="112" t="s">
        <v>76</v>
      </c>
      <c r="E17" s="112" t="s">
        <v>49</v>
      </c>
      <c r="F17" s="112" t="s">
        <v>49</v>
      </c>
      <c r="G17" s="112" t="s">
        <v>52</v>
      </c>
      <c r="H17" s="112" t="s">
        <v>76</v>
      </c>
      <c r="I17" s="112" t="s">
        <v>49</v>
      </c>
      <c r="J17" s="112" t="s">
        <v>49</v>
      </c>
      <c r="K17" s="112" t="s">
        <v>49</v>
      </c>
      <c r="L17" s="112" t="s">
        <v>49</v>
      </c>
      <c r="M17" s="112" t="s">
        <v>49</v>
      </c>
      <c r="N17" s="112" t="s">
        <v>76</v>
      </c>
      <c r="O17" s="112" t="s">
        <v>76</v>
      </c>
      <c r="P17" s="117" t="s">
        <v>76</v>
      </c>
    </row>
    <row r="18" spans="1:16" x14ac:dyDescent="0.2">
      <c r="A18" s="118" t="s">
        <v>50</v>
      </c>
      <c r="B18" s="118" t="s">
        <v>50</v>
      </c>
      <c r="C18" s="118" t="s">
        <v>50</v>
      </c>
      <c r="D18" s="118" t="s">
        <v>77</v>
      </c>
      <c r="E18" s="118" t="s">
        <v>50</v>
      </c>
      <c r="F18" s="118" t="s">
        <v>50</v>
      </c>
      <c r="G18" s="118" t="s">
        <v>53</v>
      </c>
      <c r="H18" s="118" t="s">
        <v>77</v>
      </c>
      <c r="I18" s="118" t="s">
        <v>50</v>
      </c>
      <c r="J18" s="118" t="s">
        <v>50</v>
      </c>
      <c r="K18" s="118" t="s">
        <v>50</v>
      </c>
      <c r="L18" s="118" t="s">
        <v>50</v>
      </c>
      <c r="M18" s="118" t="s">
        <v>50</v>
      </c>
      <c r="N18" s="118" t="s">
        <v>77</v>
      </c>
      <c r="O18" s="118" t="s">
        <v>77</v>
      </c>
      <c r="P18" s="119" t="s">
        <v>77</v>
      </c>
    </row>
    <row r="19" spans="1:16" x14ac:dyDescent="0.2">
      <c r="A19" s="112" t="s">
        <v>51</v>
      </c>
      <c r="B19" s="112" t="s">
        <v>51</v>
      </c>
      <c r="C19" s="112" t="s">
        <v>51</v>
      </c>
      <c r="D19" s="112" t="s">
        <v>78</v>
      </c>
      <c r="E19" s="112" t="s">
        <v>51</v>
      </c>
      <c r="F19" s="112" t="s">
        <v>51</v>
      </c>
      <c r="G19" s="112" t="s">
        <v>54</v>
      </c>
      <c r="H19" s="112" t="s">
        <v>78</v>
      </c>
      <c r="I19" s="112" t="s">
        <v>51</v>
      </c>
      <c r="J19" s="112" t="s">
        <v>51</v>
      </c>
      <c r="K19" s="112" t="s">
        <v>51</v>
      </c>
      <c r="L19" s="112" t="s">
        <v>51</v>
      </c>
      <c r="M19" s="112" t="s">
        <v>51</v>
      </c>
      <c r="N19" s="112" t="s">
        <v>78</v>
      </c>
      <c r="O19" s="112" t="s">
        <v>78</v>
      </c>
      <c r="P19" s="117" t="s">
        <v>78</v>
      </c>
    </row>
    <row r="20" spans="1:16" x14ac:dyDescent="0.2">
      <c r="A20" s="118" t="s">
        <v>52</v>
      </c>
      <c r="B20" s="118" t="s">
        <v>52</v>
      </c>
      <c r="C20" s="118" t="s">
        <v>52</v>
      </c>
      <c r="D20" s="118" t="s">
        <v>79</v>
      </c>
      <c r="E20" s="118" t="s">
        <v>52</v>
      </c>
      <c r="F20" s="118" t="s">
        <v>52</v>
      </c>
      <c r="G20" s="118" t="s">
        <v>76</v>
      </c>
      <c r="H20" s="118" t="s">
        <v>79</v>
      </c>
      <c r="I20" s="118" t="s">
        <v>52</v>
      </c>
      <c r="J20" s="118" t="s">
        <v>52</v>
      </c>
      <c r="K20" s="118" t="s">
        <v>52</v>
      </c>
      <c r="L20" s="118" t="s">
        <v>52</v>
      </c>
      <c r="M20" s="118" t="s">
        <v>52</v>
      </c>
      <c r="N20" s="118" t="s">
        <v>79</v>
      </c>
      <c r="O20" s="118" t="s">
        <v>79</v>
      </c>
      <c r="P20" s="119" t="s">
        <v>79</v>
      </c>
    </row>
    <row r="21" spans="1:16" ht="17" x14ac:dyDescent="0.2">
      <c r="A21" s="112" t="s">
        <v>53</v>
      </c>
      <c r="B21" s="112" t="s">
        <v>53</v>
      </c>
      <c r="C21" s="112" t="s">
        <v>53</v>
      </c>
      <c r="D21" s="141" t="s">
        <v>124</v>
      </c>
      <c r="E21" s="112" t="s">
        <v>53</v>
      </c>
      <c r="F21" s="112" t="s">
        <v>53</v>
      </c>
      <c r="G21" s="112" t="s">
        <v>77</v>
      </c>
      <c r="H21" s="112" t="s">
        <v>80</v>
      </c>
      <c r="I21" s="112" t="s">
        <v>53</v>
      </c>
      <c r="J21" s="112" t="s">
        <v>53</v>
      </c>
      <c r="K21" s="112" t="s">
        <v>53</v>
      </c>
      <c r="L21" s="112" t="s">
        <v>53</v>
      </c>
      <c r="M21" s="112" t="s">
        <v>53</v>
      </c>
      <c r="N21" s="112" t="s">
        <v>80</v>
      </c>
      <c r="O21" s="112" t="s">
        <v>80</v>
      </c>
      <c r="P21" s="117" t="s">
        <v>80</v>
      </c>
    </row>
    <row r="22" spans="1:16" ht="17" x14ac:dyDescent="0.2">
      <c r="A22" s="118" t="s">
        <v>54</v>
      </c>
      <c r="B22" s="118" t="s">
        <v>54</v>
      </c>
      <c r="C22" s="118" t="s">
        <v>54</v>
      </c>
      <c r="D22" s="141" t="s">
        <v>125</v>
      </c>
      <c r="E22" s="118" t="s">
        <v>54</v>
      </c>
      <c r="F22" s="118" t="s">
        <v>54</v>
      </c>
      <c r="G22" s="118" t="s">
        <v>78</v>
      </c>
      <c r="H22" s="118" t="s">
        <v>81</v>
      </c>
      <c r="I22" s="118" t="s">
        <v>54</v>
      </c>
      <c r="J22" s="118" t="s">
        <v>54</v>
      </c>
      <c r="K22" s="118" t="s">
        <v>54</v>
      </c>
      <c r="L22" s="118" t="s">
        <v>54</v>
      </c>
      <c r="M22" s="118" t="s">
        <v>54</v>
      </c>
      <c r="N22" s="118" t="s">
        <v>81</v>
      </c>
      <c r="O22" s="118" t="s">
        <v>81</v>
      </c>
      <c r="P22" s="119" t="s">
        <v>81</v>
      </c>
    </row>
    <row r="23" spans="1:16" ht="17" x14ac:dyDescent="0.2">
      <c r="A23" s="112" t="s">
        <v>76</v>
      </c>
      <c r="B23" s="112" t="s">
        <v>76</v>
      </c>
      <c r="C23" s="112" t="s">
        <v>76</v>
      </c>
      <c r="D23" s="141" t="s">
        <v>126</v>
      </c>
      <c r="E23" s="112" t="s">
        <v>76</v>
      </c>
      <c r="F23" s="112" t="s">
        <v>76</v>
      </c>
      <c r="G23" s="112" t="s">
        <v>79</v>
      </c>
      <c r="H23" s="141" t="s">
        <v>124</v>
      </c>
      <c r="I23" s="112" t="s">
        <v>76</v>
      </c>
      <c r="J23" s="112" t="s">
        <v>76</v>
      </c>
      <c r="K23" s="112" t="s">
        <v>76</v>
      </c>
      <c r="L23" s="112" t="s">
        <v>76</v>
      </c>
      <c r="M23" s="112" t="s">
        <v>76</v>
      </c>
      <c r="N23" s="112" t="s">
        <v>102</v>
      </c>
      <c r="O23" s="141" t="s">
        <v>124</v>
      </c>
      <c r="P23" s="150" t="s">
        <v>124</v>
      </c>
    </row>
    <row r="24" spans="1:16" ht="17" x14ac:dyDescent="0.2">
      <c r="A24" s="118" t="s">
        <v>77</v>
      </c>
      <c r="B24" s="118" t="s">
        <v>77</v>
      </c>
      <c r="C24" s="118" t="s">
        <v>77</v>
      </c>
      <c r="D24" s="141" t="s">
        <v>127</v>
      </c>
      <c r="E24" s="118" t="s">
        <v>77</v>
      </c>
      <c r="F24" s="118" t="s">
        <v>77</v>
      </c>
      <c r="G24" s="118" t="s">
        <v>80</v>
      </c>
      <c r="H24" s="141" t="s">
        <v>125</v>
      </c>
      <c r="I24" s="118" t="s">
        <v>77</v>
      </c>
      <c r="J24" s="118" t="s">
        <v>77</v>
      </c>
      <c r="K24" s="118" t="s">
        <v>77</v>
      </c>
      <c r="L24" s="118" t="s">
        <v>77</v>
      </c>
      <c r="M24" s="118" t="s">
        <v>77</v>
      </c>
      <c r="N24" s="112" t="s">
        <v>103</v>
      </c>
      <c r="O24" s="141" t="s">
        <v>125</v>
      </c>
      <c r="P24" s="150" t="s">
        <v>125</v>
      </c>
    </row>
    <row r="25" spans="1:16" ht="17" x14ac:dyDescent="0.2">
      <c r="A25" s="112" t="s">
        <v>78</v>
      </c>
      <c r="B25" s="112" t="s">
        <v>78</v>
      </c>
      <c r="C25" s="112" t="s">
        <v>78</v>
      </c>
      <c r="D25" s="141" t="s">
        <v>128</v>
      </c>
      <c r="E25" s="112" t="s">
        <v>78</v>
      </c>
      <c r="F25" s="112" t="s">
        <v>78</v>
      </c>
      <c r="G25" s="112" t="s">
        <v>81</v>
      </c>
      <c r="H25" s="141" t="s">
        <v>126</v>
      </c>
      <c r="I25" s="112" t="s">
        <v>78</v>
      </c>
      <c r="J25" s="112" t="s">
        <v>78</v>
      </c>
      <c r="K25" s="112" t="s">
        <v>78</v>
      </c>
      <c r="L25" s="112" t="s">
        <v>78</v>
      </c>
      <c r="M25" s="112" t="s">
        <v>78</v>
      </c>
      <c r="N25" s="112" t="s">
        <v>104</v>
      </c>
      <c r="O25" s="141" t="s">
        <v>126</v>
      </c>
      <c r="P25" s="150" t="s">
        <v>126</v>
      </c>
    </row>
    <row r="26" spans="1:16" ht="17" x14ac:dyDescent="0.2">
      <c r="A26" s="118" t="s">
        <v>79</v>
      </c>
      <c r="B26" s="118" t="s">
        <v>79</v>
      </c>
      <c r="C26" s="118" t="s">
        <v>79</v>
      </c>
      <c r="D26" s="141" t="s">
        <v>129</v>
      </c>
      <c r="E26" s="118" t="s">
        <v>79</v>
      </c>
      <c r="F26" s="118" t="s">
        <v>79</v>
      </c>
      <c r="G26" s="112" t="s">
        <v>102</v>
      </c>
      <c r="H26" s="141" t="s">
        <v>127</v>
      </c>
      <c r="I26" s="118" t="s">
        <v>79</v>
      </c>
      <c r="J26" s="118" t="s">
        <v>79</v>
      </c>
      <c r="K26" s="118" t="s">
        <v>79</v>
      </c>
      <c r="L26" s="118" t="s">
        <v>79</v>
      </c>
      <c r="M26" s="118" t="s">
        <v>79</v>
      </c>
      <c r="N26" s="112" t="s">
        <v>105</v>
      </c>
      <c r="O26" s="141" t="s">
        <v>127</v>
      </c>
      <c r="P26" s="150" t="s">
        <v>127</v>
      </c>
    </row>
    <row r="27" spans="1:16" ht="17" x14ac:dyDescent="0.2">
      <c r="A27" s="112" t="s">
        <v>80</v>
      </c>
      <c r="B27" s="112" t="s">
        <v>80</v>
      </c>
      <c r="C27" s="112" t="s">
        <v>80</v>
      </c>
      <c r="D27" s="141" t="s">
        <v>130</v>
      </c>
      <c r="E27" s="112" t="s">
        <v>80</v>
      </c>
      <c r="F27" s="112" t="s">
        <v>80</v>
      </c>
      <c r="G27" s="112" t="s">
        <v>103</v>
      </c>
      <c r="H27" s="141" t="s">
        <v>128</v>
      </c>
      <c r="I27" s="112" t="s">
        <v>80</v>
      </c>
      <c r="J27" s="112" t="s">
        <v>80</v>
      </c>
      <c r="K27" s="112" t="s">
        <v>80</v>
      </c>
      <c r="L27" s="112" t="s">
        <v>80</v>
      </c>
      <c r="M27" s="112" t="s">
        <v>80</v>
      </c>
      <c r="N27" s="112" t="s">
        <v>106</v>
      </c>
      <c r="O27" s="141" t="s">
        <v>128</v>
      </c>
      <c r="P27" s="150" t="s">
        <v>128</v>
      </c>
    </row>
    <row r="28" spans="1:16" ht="17" x14ac:dyDescent="0.2">
      <c r="A28" s="118" t="s">
        <v>81</v>
      </c>
      <c r="B28" s="118" t="s">
        <v>81</v>
      </c>
      <c r="C28" s="118" t="s">
        <v>81</v>
      </c>
      <c r="D28" s="141" t="s">
        <v>131</v>
      </c>
      <c r="E28" s="118" t="s">
        <v>81</v>
      </c>
      <c r="F28" s="118" t="s">
        <v>81</v>
      </c>
      <c r="G28" s="112" t="s">
        <v>104</v>
      </c>
      <c r="H28" s="141" t="s">
        <v>129</v>
      </c>
      <c r="I28" s="118" t="s">
        <v>81</v>
      </c>
      <c r="J28" s="118" t="s">
        <v>81</v>
      </c>
      <c r="K28" s="118" t="s">
        <v>81</v>
      </c>
      <c r="L28" s="118" t="s">
        <v>81</v>
      </c>
      <c r="M28" s="118" t="s">
        <v>81</v>
      </c>
      <c r="N28" s="112" t="s">
        <v>107</v>
      </c>
      <c r="O28" s="141" t="s">
        <v>129</v>
      </c>
      <c r="P28" s="150" t="s">
        <v>129</v>
      </c>
    </row>
    <row r="29" spans="1:16" ht="17" x14ac:dyDescent="0.2">
      <c r="A29" s="112" t="s">
        <v>102</v>
      </c>
      <c r="B29" s="112" t="s">
        <v>102</v>
      </c>
      <c r="C29" s="141" t="s">
        <v>124</v>
      </c>
      <c r="D29" s="143" t="s">
        <v>132</v>
      </c>
      <c r="E29" s="112" t="s">
        <v>102</v>
      </c>
      <c r="F29" s="112" t="s">
        <v>102</v>
      </c>
      <c r="G29" s="112" t="s">
        <v>105</v>
      </c>
      <c r="H29" s="141" t="s">
        <v>130</v>
      </c>
      <c r="I29" s="112" t="s">
        <v>102</v>
      </c>
      <c r="J29" s="112" t="s">
        <v>102</v>
      </c>
      <c r="K29" s="112"/>
      <c r="L29" s="141" t="s">
        <v>124</v>
      </c>
      <c r="M29" s="141" t="s">
        <v>124</v>
      </c>
      <c r="N29" s="112" t="s">
        <v>108</v>
      </c>
      <c r="O29" s="141" t="s">
        <v>130</v>
      </c>
      <c r="P29" s="150" t="s">
        <v>130</v>
      </c>
    </row>
    <row r="30" spans="1:16" ht="17" x14ac:dyDescent="0.2">
      <c r="A30" s="112" t="s">
        <v>103</v>
      </c>
      <c r="B30" s="112" t="s">
        <v>103</v>
      </c>
      <c r="C30" s="141" t="s">
        <v>125</v>
      </c>
      <c r="D30" s="118"/>
      <c r="E30" s="112" t="s">
        <v>103</v>
      </c>
      <c r="F30" s="112" t="s">
        <v>103</v>
      </c>
      <c r="G30" s="112" t="s">
        <v>106</v>
      </c>
      <c r="H30" s="141" t="s">
        <v>131</v>
      </c>
      <c r="I30" s="112" t="s">
        <v>103</v>
      </c>
      <c r="J30" s="112" t="s">
        <v>103</v>
      </c>
      <c r="K30" s="118"/>
      <c r="L30" s="141" t="s">
        <v>125</v>
      </c>
      <c r="M30" s="141" t="s">
        <v>125</v>
      </c>
      <c r="N30" s="141" t="s">
        <v>124</v>
      </c>
      <c r="O30" s="141" t="s">
        <v>131</v>
      </c>
      <c r="P30" s="150" t="s">
        <v>131</v>
      </c>
    </row>
    <row r="31" spans="1:16" ht="17" x14ac:dyDescent="0.2">
      <c r="A31" s="112" t="s">
        <v>104</v>
      </c>
      <c r="B31" s="112" t="s">
        <v>104</v>
      </c>
      <c r="C31" s="141" t="s">
        <v>126</v>
      </c>
      <c r="D31" s="112"/>
      <c r="E31" s="112" t="s">
        <v>104</v>
      </c>
      <c r="F31" s="112" t="s">
        <v>104</v>
      </c>
      <c r="G31" s="112" t="s">
        <v>107</v>
      </c>
      <c r="H31" s="143" t="s">
        <v>132</v>
      </c>
      <c r="I31" s="112" t="s">
        <v>104</v>
      </c>
      <c r="J31" s="112" t="s">
        <v>104</v>
      </c>
      <c r="K31" s="112"/>
      <c r="L31" s="141" t="s">
        <v>126</v>
      </c>
      <c r="M31" s="141" t="s">
        <v>126</v>
      </c>
      <c r="N31" s="141" t="s">
        <v>125</v>
      </c>
      <c r="O31" s="143" t="s">
        <v>132</v>
      </c>
      <c r="P31" s="151" t="s">
        <v>132</v>
      </c>
    </row>
    <row r="32" spans="1:16" ht="17" x14ac:dyDescent="0.2">
      <c r="A32" s="112" t="s">
        <v>105</v>
      </c>
      <c r="B32" s="112" t="s">
        <v>105</v>
      </c>
      <c r="C32" s="141" t="s">
        <v>127</v>
      </c>
      <c r="D32" s="112"/>
      <c r="E32" s="112" t="s">
        <v>105</v>
      </c>
      <c r="F32" s="112" t="s">
        <v>105</v>
      </c>
      <c r="G32" s="112" t="s">
        <v>108</v>
      </c>
      <c r="H32" s="112"/>
      <c r="I32" s="112" t="s">
        <v>105</v>
      </c>
      <c r="J32" s="112" t="s">
        <v>105</v>
      </c>
      <c r="K32" s="112"/>
      <c r="L32" s="141" t="s">
        <v>127</v>
      </c>
      <c r="M32" s="141" t="s">
        <v>127</v>
      </c>
      <c r="N32" s="141" t="s">
        <v>126</v>
      </c>
      <c r="O32" s="112"/>
      <c r="P32" s="120"/>
    </row>
    <row r="33" spans="1:16" ht="17" x14ac:dyDescent="0.2">
      <c r="A33" s="112" t="s">
        <v>106</v>
      </c>
      <c r="B33" s="112" t="s">
        <v>106</v>
      </c>
      <c r="C33" s="141" t="s">
        <v>128</v>
      </c>
      <c r="D33" s="112"/>
      <c r="E33" s="112" t="s">
        <v>106</v>
      </c>
      <c r="F33" s="112" t="s">
        <v>106</v>
      </c>
      <c r="G33" s="141" t="s">
        <v>124</v>
      </c>
      <c r="H33" s="112"/>
      <c r="I33" s="112" t="s">
        <v>106</v>
      </c>
      <c r="J33" s="112" t="s">
        <v>106</v>
      </c>
      <c r="K33" s="112"/>
      <c r="L33" s="141" t="s">
        <v>128</v>
      </c>
      <c r="M33" s="141" t="s">
        <v>128</v>
      </c>
      <c r="N33" s="141" t="s">
        <v>127</v>
      </c>
      <c r="O33" s="112"/>
      <c r="P33" s="120"/>
    </row>
    <row r="34" spans="1:16" ht="17" x14ac:dyDescent="0.2">
      <c r="A34" s="112" t="s">
        <v>107</v>
      </c>
      <c r="B34" s="112" t="s">
        <v>107</v>
      </c>
      <c r="C34" s="141" t="s">
        <v>129</v>
      </c>
      <c r="D34" s="112"/>
      <c r="E34" s="112" t="s">
        <v>107</v>
      </c>
      <c r="F34" s="112" t="s">
        <v>107</v>
      </c>
      <c r="G34" s="141" t="s">
        <v>125</v>
      </c>
      <c r="H34" s="112"/>
      <c r="I34" s="112" t="s">
        <v>107</v>
      </c>
      <c r="J34" s="112" t="s">
        <v>107</v>
      </c>
      <c r="K34" s="112"/>
      <c r="L34" s="141" t="s">
        <v>129</v>
      </c>
      <c r="M34" s="141" t="s">
        <v>129</v>
      </c>
      <c r="N34" s="141" t="s">
        <v>128</v>
      </c>
      <c r="O34" s="112"/>
      <c r="P34" s="120"/>
    </row>
    <row r="35" spans="1:16" ht="17" x14ac:dyDescent="0.2">
      <c r="A35" s="112" t="s">
        <v>108</v>
      </c>
      <c r="B35" s="112" t="s">
        <v>108</v>
      </c>
      <c r="C35" s="141" t="s">
        <v>130</v>
      </c>
      <c r="D35" s="112"/>
      <c r="E35" s="112" t="s">
        <v>108</v>
      </c>
      <c r="F35" s="112" t="s">
        <v>108</v>
      </c>
      <c r="G35" s="141" t="s">
        <v>126</v>
      </c>
      <c r="H35" s="112"/>
      <c r="I35" s="112" t="s">
        <v>108</v>
      </c>
      <c r="J35" s="112" t="s">
        <v>108</v>
      </c>
      <c r="K35" s="112"/>
      <c r="L35" s="141" t="s">
        <v>130</v>
      </c>
      <c r="M35" s="141" t="s">
        <v>130</v>
      </c>
      <c r="N35" s="141" t="s">
        <v>129</v>
      </c>
      <c r="O35" s="112"/>
      <c r="P35" s="120"/>
    </row>
    <row r="36" spans="1:16" ht="17" x14ac:dyDescent="0.2">
      <c r="A36" s="141" t="s">
        <v>124</v>
      </c>
      <c r="B36" s="141" t="s">
        <v>124</v>
      </c>
      <c r="C36" s="141" t="s">
        <v>131</v>
      </c>
      <c r="D36" s="112"/>
      <c r="E36" s="141" t="s">
        <v>124</v>
      </c>
      <c r="F36" s="112"/>
      <c r="G36" s="141" t="s">
        <v>127</v>
      </c>
      <c r="H36" s="112"/>
      <c r="I36" s="141" t="s">
        <v>124</v>
      </c>
      <c r="J36" s="141" t="s">
        <v>124</v>
      </c>
      <c r="K36" s="112"/>
      <c r="L36" s="141" t="s">
        <v>131</v>
      </c>
      <c r="M36" s="141" t="s">
        <v>131</v>
      </c>
      <c r="N36" s="141" t="s">
        <v>130</v>
      </c>
      <c r="O36" s="142"/>
      <c r="P36" s="120"/>
    </row>
    <row r="37" spans="1:16" ht="17" x14ac:dyDescent="0.2">
      <c r="A37" s="141" t="s">
        <v>125</v>
      </c>
      <c r="B37" s="141" t="s">
        <v>125</v>
      </c>
      <c r="C37" s="143" t="s">
        <v>132</v>
      </c>
      <c r="D37" s="112"/>
      <c r="E37" s="141" t="s">
        <v>125</v>
      </c>
      <c r="F37" s="112"/>
      <c r="G37" s="141" t="s">
        <v>128</v>
      </c>
      <c r="H37" s="112"/>
      <c r="I37" s="141" t="s">
        <v>125</v>
      </c>
      <c r="J37" s="141" t="s">
        <v>125</v>
      </c>
      <c r="K37" s="112"/>
      <c r="L37" s="143" t="s">
        <v>132</v>
      </c>
      <c r="M37" s="143" t="s">
        <v>132</v>
      </c>
      <c r="N37" s="141" t="s">
        <v>131</v>
      </c>
      <c r="O37" s="142"/>
      <c r="P37" s="120"/>
    </row>
    <row r="38" spans="1:16" ht="17" x14ac:dyDescent="0.2">
      <c r="A38" s="141" t="s">
        <v>126</v>
      </c>
      <c r="B38" s="141" t="s">
        <v>126</v>
      </c>
      <c r="C38" s="141" t="s">
        <v>133</v>
      </c>
      <c r="D38" s="112"/>
      <c r="E38" s="141" t="s">
        <v>126</v>
      </c>
      <c r="F38" s="112"/>
      <c r="G38" s="141" t="s">
        <v>129</v>
      </c>
      <c r="H38" s="112"/>
      <c r="I38" s="141" t="s">
        <v>126</v>
      </c>
      <c r="J38" s="141" t="s">
        <v>126</v>
      </c>
      <c r="K38" s="112"/>
      <c r="L38" s="141" t="s">
        <v>133</v>
      </c>
      <c r="M38" s="120"/>
      <c r="N38" s="143" t="s">
        <v>132</v>
      </c>
      <c r="O38" s="142"/>
      <c r="P38" s="120"/>
    </row>
    <row r="39" spans="1:16" ht="17" x14ac:dyDescent="0.2">
      <c r="A39" s="141" t="s">
        <v>127</v>
      </c>
      <c r="B39" s="141" t="s">
        <v>127</v>
      </c>
      <c r="C39" s="141" t="s">
        <v>134</v>
      </c>
      <c r="D39" s="112"/>
      <c r="E39" s="141" t="s">
        <v>127</v>
      </c>
      <c r="F39" s="112"/>
      <c r="G39" s="141" t="s">
        <v>130</v>
      </c>
      <c r="H39" s="112"/>
      <c r="I39" s="141" t="s">
        <v>127</v>
      </c>
      <c r="J39" s="141" t="s">
        <v>127</v>
      </c>
      <c r="K39" s="112"/>
      <c r="L39" s="141" t="s">
        <v>134</v>
      </c>
      <c r="M39" s="120"/>
      <c r="N39" s="141" t="s">
        <v>133</v>
      </c>
      <c r="O39" s="142"/>
      <c r="P39" s="120"/>
    </row>
    <row r="40" spans="1:16" ht="17" x14ac:dyDescent="0.2">
      <c r="A40" s="141" t="s">
        <v>128</v>
      </c>
      <c r="B40" s="141" t="s">
        <v>128</v>
      </c>
      <c r="C40" s="141" t="s">
        <v>135</v>
      </c>
      <c r="D40" s="112"/>
      <c r="E40" s="141" t="s">
        <v>128</v>
      </c>
      <c r="F40" s="112"/>
      <c r="G40" s="141" t="s">
        <v>131</v>
      </c>
      <c r="H40" s="112"/>
      <c r="I40" s="141" t="s">
        <v>128</v>
      </c>
      <c r="J40" s="141" t="s">
        <v>128</v>
      </c>
      <c r="K40" s="112"/>
      <c r="L40" s="141" t="s">
        <v>135</v>
      </c>
      <c r="M40" s="120"/>
      <c r="N40" s="141" t="s">
        <v>134</v>
      </c>
      <c r="O40" s="142"/>
      <c r="P40" s="120"/>
    </row>
    <row r="41" spans="1:16" ht="17" x14ac:dyDescent="0.2">
      <c r="A41" s="141" t="s">
        <v>129</v>
      </c>
      <c r="B41" s="141" t="s">
        <v>129</v>
      </c>
      <c r="C41" s="141" t="s">
        <v>136</v>
      </c>
      <c r="D41" s="112"/>
      <c r="E41" s="141" t="s">
        <v>129</v>
      </c>
      <c r="F41" s="112"/>
      <c r="G41" s="143" t="s">
        <v>132</v>
      </c>
      <c r="H41" s="112"/>
      <c r="I41" s="141" t="s">
        <v>129</v>
      </c>
      <c r="J41" s="141" t="s">
        <v>129</v>
      </c>
      <c r="K41" s="112"/>
      <c r="L41" s="141" t="s">
        <v>136</v>
      </c>
      <c r="M41" s="120"/>
      <c r="N41" s="141" t="s">
        <v>135</v>
      </c>
      <c r="O41" s="142"/>
      <c r="P41" s="120"/>
    </row>
    <row r="42" spans="1:16" ht="17" x14ac:dyDescent="0.2">
      <c r="A42" s="141" t="s">
        <v>130</v>
      </c>
      <c r="B42" s="141" t="s">
        <v>130</v>
      </c>
      <c r="C42" s="143" t="s">
        <v>137</v>
      </c>
      <c r="D42" s="112"/>
      <c r="E42" s="141" t="s">
        <v>130</v>
      </c>
      <c r="F42" s="112"/>
      <c r="G42" s="141" t="s">
        <v>133</v>
      </c>
      <c r="H42" s="112"/>
      <c r="I42" s="141" t="s">
        <v>130</v>
      </c>
      <c r="J42" s="141" t="s">
        <v>130</v>
      </c>
      <c r="K42" s="112"/>
      <c r="L42" s="143" t="s">
        <v>137</v>
      </c>
      <c r="M42" s="120"/>
      <c r="N42" s="141" t="s">
        <v>136</v>
      </c>
      <c r="O42" s="142"/>
      <c r="P42" s="120"/>
    </row>
    <row r="43" spans="1:16" ht="17" x14ac:dyDescent="0.2">
      <c r="A43" s="141" t="s">
        <v>131</v>
      </c>
      <c r="B43" s="141" t="s">
        <v>131</v>
      </c>
      <c r="C43" s="112"/>
      <c r="D43" s="112"/>
      <c r="E43" s="141" t="s">
        <v>131</v>
      </c>
      <c r="F43" s="112"/>
      <c r="G43" s="141" t="s">
        <v>134</v>
      </c>
      <c r="H43" s="112"/>
      <c r="I43" s="141" t="s">
        <v>131</v>
      </c>
      <c r="J43" s="141" t="s">
        <v>131</v>
      </c>
      <c r="K43" s="112"/>
      <c r="L43" s="112"/>
      <c r="M43" s="120"/>
      <c r="N43" s="143" t="s">
        <v>137</v>
      </c>
      <c r="O43" s="142"/>
      <c r="P43" s="120"/>
    </row>
    <row r="44" spans="1:16" ht="17" x14ac:dyDescent="0.2">
      <c r="A44" s="143" t="s">
        <v>132</v>
      </c>
      <c r="B44" s="143" t="s">
        <v>132</v>
      </c>
      <c r="C44" s="144"/>
      <c r="D44" s="144"/>
      <c r="E44" s="143" t="s">
        <v>132</v>
      </c>
      <c r="F44" s="144"/>
      <c r="G44" s="141" t="s">
        <v>135</v>
      </c>
      <c r="H44" s="144"/>
      <c r="I44" s="143" t="s">
        <v>132</v>
      </c>
      <c r="J44" s="143" t="s">
        <v>132</v>
      </c>
      <c r="K44" s="144"/>
      <c r="L44" s="144"/>
      <c r="M44" s="145"/>
      <c r="N44" s="145"/>
      <c r="O44" s="146"/>
      <c r="P44" s="120"/>
    </row>
    <row r="45" spans="1:16" ht="17" x14ac:dyDescent="0.2">
      <c r="A45" s="141" t="s">
        <v>133</v>
      </c>
      <c r="B45" s="141" t="s">
        <v>133</v>
      </c>
      <c r="C45" s="112"/>
      <c r="D45" s="112"/>
      <c r="E45" s="141" t="s">
        <v>133</v>
      </c>
      <c r="F45" s="112"/>
      <c r="G45" s="141" t="s">
        <v>136</v>
      </c>
      <c r="H45" s="112"/>
      <c r="I45" s="141" t="s">
        <v>133</v>
      </c>
      <c r="J45" s="141" t="s">
        <v>133</v>
      </c>
      <c r="K45" s="112"/>
      <c r="L45" s="112"/>
      <c r="M45" s="120"/>
      <c r="N45" s="120"/>
      <c r="O45" s="142"/>
    </row>
    <row r="46" spans="1:16" ht="17" x14ac:dyDescent="0.2">
      <c r="A46" s="141" t="s">
        <v>134</v>
      </c>
      <c r="B46" s="141" t="s">
        <v>134</v>
      </c>
      <c r="C46" s="112"/>
      <c r="D46" s="112"/>
      <c r="E46" s="141" t="s">
        <v>134</v>
      </c>
      <c r="F46" s="112"/>
      <c r="G46" s="143" t="s">
        <v>137</v>
      </c>
      <c r="H46" s="112"/>
      <c r="I46" s="141" t="s">
        <v>134</v>
      </c>
      <c r="J46" s="141" t="s">
        <v>134</v>
      </c>
      <c r="K46" s="112"/>
      <c r="L46" s="112"/>
      <c r="M46" s="120"/>
      <c r="N46" s="120"/>
      <c r="O46" s="142"/>
    </row>
    <row r="47" spans="1:16" ht="17" x14ac:dyDescent="0.2">
      <c r="A47" s="141" t="s">
        <v>135</v>
      </c>
      <c r="B47" s="141" t="s">
        <v>135</v>
      </c>
      <c r="C47" s="112"/>
      <c r="D47" s="112"/>
      <c r="E47" s="141" t="s">
        <v>135</v>
      </c>
      <c r="F47" s="112"/>
      <c r="G47" s="112"/>
      <c r="H47" s="112"/>
      <c r="I47" s="141" t="s">
        <v>135</v>
      </c>
      <c r="J47" s="141" t="s">
        <v>135</v>
      </c>
      <c r="K47" s="112"/>
      <c r="L47" s="112"/>
      <c r="M47" s="120"/>
      <c r="N47" s="120"/>
      <c r="O47" s="142"/>
    </row>
    <row r="48" spans="1:16" ht="17" x14ac:dyDescent="0.2">
      <c r="A48" s="141" t="s">
        <v>136</v>
      </c>
      <c r="B48" s="141" t="s">
        <v>136</v>
      </c>
      <c r="C48" s="112"/>
      <c r="D48" s="112"/>
      <c r="E48" s="141" t="s">
        <v>136</v>
      </c>
      <c r="F48" s="112"/>
      <c r="G48" s="112"/>
      <c r="H48" s="112"/>
      <c r="I48" s="141" t="s">
        <v>136</v>
      </c>
      <c r="J48" s="141" t="s">
        <v>136</v>
      </c>
      <c r="K48" s="112"/>
      <c r="L48" s="112"/>
      <c r="M48" s="120"/>
      <c r="N48" s="120"/>
      <c r="O48" s="142"/>
    </row>
    <row r="49" spans="1:15" ht="17" x14ac:dyDescent="0.2">
      <c r="A49" s="143" t="s">
        <v>137</v>
      </c>
      <c r="B49" s="143" t="s">
        <v>137</v>
      </c>
      <c r="C49" s="144"/>
      <c r="D49" s="144"/>
      <c r="E49" s="143" t="s">
        <v>137</v>
      </c>
      <c r="F49" s="144"/>
      <c r="G49" s="144"/>
      <c r="H49" s="144"/>
      <c r="I49" s="143" t="s">
        <v>137</v>
      </c>
      <c r="J49" s="143" t="s">
        <v>137</v>
      </c>
      <c r="K49" s="144"/>
      <c r="L49" s="144"/>
      <c r="M49" s="145"/>
      <c r="N49" s="145"/>
      <c r="O49" s="146"/>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DE58-02FE-794B-94CF-EBE21E298B02}">
  <dimension ref="A1:O38"/>
  <sheetViews>
    <sheetView workbookViewId="0">
      <selection activeCell="H35" sqref="H35"/>
    </sheetView>
  </sheetViews>
  <sheetFormatPr baseColWidth="10" defaultColWidth="10.6640625" defaultRowHeight="16" x14ac:dyDescent="0.2"/>
  <cols>
    <col min="1" max="1" width="20.33203125" customWidth="1"/>
    <col min="2" max="2" width="20.1640625" bestFit="1" customWidth="1"/>
    <col min="3" max="4" width="20.1640625" customWidth="1"/>
    <col min="5" max="5" width="20.1640625" bestFit="1" customWidth="1"/>
    <col min="6" max="6" width="19.6640625" bestFit="1" customWidth="1"/>
    <col min="7" max="7" width="20.1640625" bestFit="1" customWidth="1"/>
    <col min="8" max="8" width="20.6640625" bestFit="1" customWidth="1"/>
    <col min="9" max="9" width="20.1640625" bestFit="1" customWidth="1"/>
    <col min="10" max="10" width="21.5" customWidth="1"/>
    <col min="11" max="11" width="22.83203125" customWidth="1"/>
    <col min="12" max="13" width="20.6640625" customWidth="1"/>
    <col min="14" max="14" width="20.1640625" bestFit="1" customWidth="1"/>
    <col min="15" max="15" width="21.83203125" customWidth="1"/>
  </cols>
  <sheetData>
    <row r="1" spans="1:15" x14ac:dyDescent="0.2">
      <c r="A1" s="77" t="s">
        <v>39</v>
      </c>
      <c r="B1" s="78" t="s">
        <v>40</v>
      </c>
      <c r="C1" s="78" t="s">
        <v>98</v>
      </c>
      <c r="D1" s="78" t="s">
        <v>95</v>
      </c>
      <c r="E1" s="78" t="s">
        <v>41</v>
      </c>
      <c r="F1" s="78" t="s">
        <v>42</v>
      </c>
      <c r="G1" s="78" t="s">
        <v>87</v>
      </c>
      <c r="H1" s="78" t="s">
        <v>43</v>
      </c>
      <c r="I1" s="78" t="s">
        <v>84</v>
      </c>
      <c r="J1" s="78" t="s">
        <v>44</v>
      </c>
      <c r="K1" s="78" t="s">
        <v>45</v>
      </c>
      <c r="L1" s="78" t="s">
        <v>46</v>
      </c>
      <c r="M1" s="78" t="s">
        <v>99</v>
      </c>
      <c r="N1" s="78" t="s">
        <v>57</v>
      </c>
      <c r="O1" s="100" t="s">
        <v>101</v>
      </c>
    </row>
    <row r="2" spans="1:15" x14ac:dyDescent="0.2">
      <c r="A2" s="68" t="s">
        <v>86</v>
      </c>
      <c r="B2" s="68" t="s">
        <v>86</v>
      </c>
      <c r="C2" s="68" t="s">
        <v>86</v>
      </c>
      <c r="D2" s="68" t="s">
        <v>86</v>
      </c>
      <c r="E2" s="68" t="s">
        <v>86</v>
      </c>
      <c r="F2" s="68" t="s">
        <v>86</v>
      </c>
      <c r="G2" s="68" t="s">
        <v>86</v>
      </c>
      <c r="H2" s="68" t="s">
        <v>86</v>
      </c>
      <c r="I2" s="68" t="s">
        <v>86</v>
      </c>
      <c r="J2" s="68" t="s">
        <v>86</v>
      </c>
      <c r="K2" s="68" t="s">
        <v>86</v>
      </c>
      <c r="L2" s="68" t="s">
        <v>86</v>
      </c>
      <c r="M2" s="68" t="s">
        <v>86</v>
      </c>
      <c r="N2" s="68" t="s">
        <v>86</v>
      </c>
      <c r="O2" s="101" t="s">
        <v>86</v>
      </c>
    </row>
    <row r="3" spans="1:15" x14ac:dyDescent="0.2">
      <c r="A3" s="69" t="s">
        <v>55</v>
      </c>
      <c r="B3" s="69" t="s">
        <v>55</v>
      </c>
      <c r="C3" s="69" t="s">
        <v>55</v>
      </c>
      <c r="D3" s="69" t="s">
        <v>55</v>
      </c>
      <c r="E3" s="69" t="s">
        <v>55</v>
      </c>
      <c r="F3" s="69" t="s">
        <v>55</v>
      </c>
      <c r="G3" s="69" t="s">
        <v>55</v>
      </c>
      <c r="H3" s="69" t="s">
        <v>55</v>
      </c>
      <c r="I3" s="69" t="s">
        <v>55</v>
      </c>
      <c r="J3" s="69" t="s">
        <v>55</v>
      </c>
      <c r="K3" s="69" t="s">
        <v>55</v>
      </c>
      <c r="L3" s="69" t="s">
        <v>55</v>
      </c>
      <c r="M3" s="69" t="s">
        <v>55</v>
      </c>
      <c r="N3" s="69" t="s">
        <v>55</v>
      </c>
      <c r="O3" s="102" t="s">
        <v>55</v>
      </c>
    </row>
    <row r="4" spans="1:15" x14ac:dyDescent="0.2">
      <c r="A4" s="70" t="s">
        <v>4</v>
      </c>
      <c r="B4" s="70" t="s">
        <v>4</v>
      </c>
      <c r="C4" s="70" t="s">
        <v>4</v>
      </c>
      <c r="D4" s="70" t="s">
        <v>4</v>
      </c>
      <c r="E4" s="70" t="s">
        <v>4</v>
      </c>
      <c r="F4" s="70" t="s">
        <v>4</v>
      </c>
      <c r="G4" s="70" t="s">
        <v>4</v>
      </c>
      <c r="H4" s="70" t="s">
        <v>4</v>
      </c>
      <c r="I4" s="70" t="s">
        <v>4</v>
      </c>
      <c r="J4" s="70" t="s">
        <v>4</v>
      </c>
      <c r="K4" s="70" t="s">
        <v>4</v>
      </c>
      <c r="L4" s="70" t="s">
        <v>4</v>
      </c>
      <c r="M4" s="70" t="s">
        <v>4</v>
      </c>
      <c r="N4" s="70" t="s">
        <v>4</v>
      </c>
      <c r="O4" s="103" t="s">
        <v>4</v>
      </c>
    </row>
    <row r="5" spans="1:15" x14ac:dyDescent="0.2">
      <c r="A5" s="70" t="s">
        <v>96</v>
      </c>
      <c r="B5" s="70" t="s">
        <v>96</v>
      </c>
      <c r="C5" s="70" t="s">
        <v>96</v>
      </c>
      <c r="D5" s="70" t="s">
        <v>96</v>
      </c>
      <c r="E5" s="70" t="s">
        <v>96</v>
      </c>
      <c r="F5" s="70" t="s">
        <v>96</v>
      </c>
      <c r="G5" s="70" t="s">
        <v>96</v>
      </c>
      <c r="H5" s="70" t="s">
        <v>96</v>
      </c>
      <c r="I5" s="70" t="s">
        <v>96</v>
      </c>
      <c r="J5" s="70" t="s">
        <v>96</v>
      </c>
      <c r="K5" s="70" t="s">
        <v>96</v>
      </c>
      <c r="L5" s="70" t="s">
        <v>96</v>
      </c>
      <c r="M5" s="70" t="s">
        <v>96</v>
      </c>
      <c r="N5" s="70" t="s">
        <v>96</v>
      </c>
      <c r="O5" s="70" t="s">
        <v>96</v>
      </c>
    </row>
    <row r="6" spans="1:15" x14ac:dyDescent="0.2">
      <c r="A6" s="70" t="s">
        <v>97</v>
      </c>
      <c r="B6" s="70" t="s">
        <v>97</v>
      </c>
      <c r="C6" s="70" t="s">
        <v>97</v>
      </c>
      <c r="D6" s="70" t="s">
        <v>97</v>
      </c>
      <c r="E6" s="70" t="s">
        <v>97</v>
      </c>
      <c r="F6" s="70" t="s">
        <v>97</v>
      </c>
      <c r="G6" s="70" t="s">
        <v>97</v>
      </c>
      <c r="H6" s="70" t="s">
        <v>97</v>
      </c>
      <c r="I6" s="70" t="s">
        <v>97</v>
      </c>
      <c r="J6" s="70" t="s">
        <v>97</v>
      </c>
      <c r="K6" s="70" t="s">
        <v>97</v>
      </c>
      <c r="L6" s="70" t="s">
        <v>97</v>
      </c>
      <c r="M6" s="70" t="s">
        <v>97</v>
      </c>
      <c r="N6" s="70" t="s">
        <v>97</v>
      </c>
      <c r="O6" s="70" t="s">
        <v>97</v>
      </c>
    </row>
    <row r="7" spans="1:15" x14ac:dyDescent="0.2">
      <c r="A7" s="69" t="s">
        <v>5</v>
      </c>
      <c r="B7" s="69" t="s">
        <v>5</v>
      </c>
      <c r="C7" s="69" t="s">
        <v>5</v>
      </c>
      <c r="D7" s="69" t="s">
        <v>5</v>
      </c>
      <c r="E7" s="69" t="s">
        <v>5</v>
      </c>
      <c r="F7" s="69" t="s">
        <v>5</v>
      </c>
      <c r="G7" s="69" t="s">
        <v>5</v>
      </c>
      <c r="H7" s="69" t="s">
        <v>5</v>
      </c>
      <c r="I7" s="69" t="s">
        <v>5</v>
      </c>
      <c r="J7" s="69" t="s">
        <v>5</v>
      </c>
      <c r="K7" s="69" t="s">
        <v>5</v>
      </c>
      <c r="L7" s="69" t="s">
        <v>5</v>
      </c>
      <c r="M7" s="69" t="s">
        <v>5</v>
      </c>
      <c r="N7" s="69" t="s">
        <v>5</v>
      </c>
      <c r="O7" s="102" t="s">
        <v>5</v>
      </c>
    </row>
    <row r="8" spans="1:15" x14ac:dyDescent="0.2">
      <c r="A8" s="70" t="s">
        <v>6</v>
      </c>
      <c r="B8" s="70" t="s">
        <v>6</v>
      </c>
      <c r="C8" s="70" t="s">
        <v>6</v>
      </c>
      <c r="D8" s="70" t="s">
        <v>6</v>
      </c>
      <c r="E8" s="70" t="s">
        <v>6</v>
      </c>
      <c r="F8" s="70" t="s">
        <v>6</v>
      </c>
      <c r="G8" s="70" t="s">
        <v>6</v>
      </c>
      <c r="H8" s="70" t="s">
        <v>6</v>
      </c>
      <c r="I8" s="70" t="s">
        <v>6</v>
      </c>
      <c r="J8" s="70" t="s">
        <v>6</v>
      </c>
      <c r="K8" s="70" t="s">
        <v>6</v>
      </c>
      <c r="L8" s="70" t="s">
        <v>6</v>
      </c>
      <c r="M8" s="70" t="s">
        <v>6</v>
      </c>
      <c r="N8" s="70" t="s">
        <v>6</v>
      </c>
      <c r="O8" s="103" t="s">
        <v>6</v>
      </c>
    </row>
    <row r="9" spans="1:15" x14ac:dyDescent="0.2">
      <c r="A9" s="69" t="s">
        <v>7</v>
      </c>
      <c r="B9" s="69" t="s">
        <v>7</v>
      </c>
      <c r="C9" s="69" t="s">
        <v>7</v>
      </c>
      <c r="D9" s="69" t="s">
        <v>7</v>
      </c>
      <c r="E9" s="69" t="s">
        <v>7</v>
      </c>
      <c r="F9" s="69" t="s">
        <v>7</v>
      </c>
      <c r="G9" s="69" t="s">
        <v>7</v>
      </c>
      <c r="H9" s="69" t="s">
        <v>7</v>
      </c>
      <c r="I9" s="69" t="s">
        <v>7</v>
      </c>
      <c r="J9" s="69" t="s">
        <v>7</v>
      </c>
      <c r="K9" s="69" t="s">
        <v>7</v>
      </c>
      <c r="L9" s="69" t="s">
        <v>7</v>
      </c>
      <c r="M9" s="69" t="s">
        <v>7</v>
      </c>
      <c r="N9" s="69" t="s">
        <v>7</v>
      </c>
      <c r="O9" s="102" t="s">
        <v>7</v>
      </c>
    </row>
    <row r="10" spans="1:15" x14ac:dyDescent="0.2">
      <c r="A10" s="70" t="s">
        <v>8</v>
      </c>
      <c r="B10" s="70" t="s">
        <v>8</v>
      </c>
      <c r="C10" s="70" t="s">
        <v>8</v>
      </c>
      <c r="D10" s="70" t="s">
        <v>8</v>
      </c>
      <c r="E10" s="70" t="s">
        <v>8</v>
      </c>
      <c r="F10" s="70" t="s">
        <v>8</v>
      </c>
      <c r="G10" s="70" t="s">
        <v>8</v>
      </c>
      <c r="H10" s="70" t="s">
        <v>8</v>
      </c>
      <c r="I10" s="70" t="s">
        <v>8</v>
      </c>
      <c r="J10" s="70" t="s">
        <v>8</v>
      </c>
      <c r="K10" s="70" t="s">
        <v>8</v>
      </c>
      <c r="L10" s="70" t="s">
        <v>8</v>
      </c>
      <c r="M10" s="70" t="s">
        <v>8</v>
      </c>
      <c r="N10" s="70" t="s">
        <v>8</v>
      </c>
      <c r="O10" s="103" t="s">
        <v>8</v>
      </c>
    </row>
    <row r="11" spans="1:15" x14ac:dyDescent="0.2">
      <c r="A11" s="69" t="s">
        <v>9</v>
      </c>
      <c r="B11" s="69" t="s">
        <v>9</v>
      </c>
      <c r="C11" s="69" t="s">
        <v>9</v>
      </c>
      <c r="D11" s="69" t="s">
        <v>9</v>
      </c>
      <c r="E11" s="69" t="s">
        <v>9</v>
      </c>
      <c r="F11" s="69" t="s">
        <v>9</v>
      </c>
      <c r="G11" s="69" t="s">
        <v>9</v>
      </c>
      <c r="H11" s="69" t="s">
        <v>9</v>
      </c>
      <c r="I11" s="69" t="s">
        <v>9</v>
      </c>
      <c r="J11" s="69" t="s">
        <v>9</v>
      </c>
      <c r="K11" s="69" t="s">
        <v>9</v>
      </c>
      <c r="L11" s="69" t="s">
        <v>9</v>
      </c>
      <c r="M11" s="69" t="s">
        <v>9</v>
      </c>
      <c r="N11" s="69" t="s">
        <v>9</v>
      </c>
      <c r="O11" s="102" t="s">
        <v>9</v>
      </c>
    </row>
    <row r="12" spans="1:15" x14ac:dyDescent="0.2">
      <c r="A12" s="70" t="s">
        <v>10</v>
      </c>
      <c r="B12" s="70" t="s">
        <v>10</v>
      </c>
      <c r="C12" s="70" t="s">
        <v>10</v>
      </c>
      <c r="D12" s="70" t="s">
        <v>10</v>
      </c>
      <c r="E12" s="70" t="s">
        <v>10</v>
      </c>
      <c r="F12" s="70" t="s">
        <v>10</v>
      </c>
      <c r="G12" s="70" t="s">
        <v>10</v>
      </c>
      <c r="H12" s="70" t="s">
        <v>10</v>
      </c>
      <c r="I12" s="70" t="s">
        <v>10</v>
      </c>
      <c r="J12" s="70" t="s">
        <v>10</v>
      </c>
      <c r="K12" s="70" t="s">
        <v>10</v>
      </c>
      <c r="L12" s="70" t="s">
        <v>10</v>
      </c>
      <c r="M12" s="70" t="s">
        <v>10</v>
      </c>
      <c r="N12" s="70" t="s">
        <v>10</v>
      </c>
      <c r="O12" s="103" t="s">
        <v>10</v>
      </c>
    </row>
    <row r="13" spans="1:15" x14ac:dyDescent="0.2">
      <c r="A13" s="69" t="s">
        <v>11</v>
      </c>
      <c r="B13" s="69" t="s">
        <v>11</v>
      </c>
      <c r="C13" s="69" t="s">
        <v>11</v>
      </c>
      <c r="D13" s="69" t="s">
        <v>11</v>
      </c>
      <c r="E13" s="69" t="s">
        <v>11</v>
      </c>
      <c r="F13" s="69" t="s">
        <v>11</v>
      </c>
      <c r="G13" s="69" t="s">
        <v>11</v>
      </c>
      <c r="H13" s="69" t="s">
        <v>11</v>
      </c>
      <c r="I13" s="69" t="s">
        <v>11</v>
      </c>
      <c r="J13" s="69" t="s">
        <v>11</v>
      </c>
      <c r="K13" s="69" t="s">
        <v>11</v>
      </c>
      <c r="L13" s="69" t="s">
        <v>11</v>
      </c>
      <c r="M13" s="69" t="s">
        <v>11</v>
      </c>
      <c r="N13" s="69" t="s">
        <v>11</v>
      </c>
      <c r="O13" s="102" t="s">
        <v>11</v>
      </c>
    </row>
    <row r="14" spans="1:15" x14ac:dyDescent="0.2">
      <c r="A14" s="70" t="s">
        <v>12</v>
      </c>
      <c r="B14" s="70" t="s">
        <v>12</v>
      </c>
      <c r="C14" s="70" t="s">
        <v>12</v>
      </c>
      <c r="D14" s="70" t="s">
        <v>12</v>
      </c>
      <c r="E14" s="70" t="s">
        <v>12</v>
      </c>
      <c r="F14" s="70" t="s">
        <v>12</v>
      </c>
      <c r="G14" s="70" t="s">
        <v>49</v>
      </c>
      <c r="H14" s="70" t="s">
        <v>12</v>
      </c>
      <c r="I14" s="70" t="s">
        <v>12</v>
      </c>
      <c r="J14" s="70" t="s">
        <v>12</v>
      </c>
      <c r="K14" s="70" t="s">
        <v>12</v>
      </c>
      <c r="L14" s="70" t="s">
        <v>12</v>
      </c>
      <c r="M14" s="70" t="s">
        <v>12</v>
      </c>
      <c r="N14" s="70" t="s">
        <v>12</v>
      </c>
      <c r="O14" s="103" t="s">
        <v>12</v>
      </c>
    </row>
    <row r="15" spans="1:15" x14ac:dyDescent="0.2">
      <c r="A15" s="69" t="s">
        <v>13</v>
      </c>
      <c r="B15" s="69" t="s">
        <v>13</v>
      </c>
      <c r="C15" s="69" t="s">
        <v>13</v>
      </c>
      <c r="D15" s="69" t="s">
        <v>13</v>
      </c>
      <c r="E15" s="69" t="s">
        <v>13</v>
      </c>
      <c r="F15" s="69" t="s">
        <v>13</v>
      </c>
      <c r="G15" s="69" t="s">
        <v>50</v>
      </c>
      <c r="H15" s="69" t="s">
        <v>13</v>
      </c>
      <c r="I15" s="69" t="s">
        <v>13</v>
      </c>
      <c r="J15" s="69" t="s">
        <v>13</v>
      </c>
      <c r="K15" s="69" t="s">
        <v>13</v>
      </c>
      <c r="L15" s="69" t="s">
        <v>13</v>
      </c>
      <c r="M15" s="69" t="s">
        <v>13</v>
      </c>
      <c r="N15" s="69" t="s">
        <v>13</v>
      </c>
      <c r="O15" s="102" t="s">
        <v>13</v>
      </c>
    </row>
    <row r="16" spans="1:15" x14ac:dyDescent="0.2">
      <c r="A16" s="70" t="s">
        <v>14</v>
      </c>
      <c r="B16" s="70" t="s">
        <v>14</v>
      </c>
      <c r="C16" s="70" t="s">
        <v>14</v>
      </c>
      <c r="D16" s="70" t="s">
        <v>14</v>
      </c>
      <c r="E16" s="70" t="s">
        <v>14</v>
      </c>
      <c r="F16" s="70" t="s">
        <v>14</v>
      </c>
      <c r="G16" s="70" t="s">
        <v>51</v>
      </c>
      <c r="H16" s="70" t="s">
        <v>14</v>
      </c>
      <c r="I16" s="70" t="s">
        <v>14</v>
      </c>
      <c r="J16" s="70" t="s">
        <v>14</v>
      </c>
      <c r="K16" s="70" t="s">
        <v>14</v>
      </c>
      <c r="L16" s="70" t="s">
        <v>14</v>
      </c>
      <c r="M16" s="70" t="s">
        <v>14</v>
      </c>
      <c r="N16" s="70" t="s">
        <v>14</v>
      </c>
      <c r="O16" s="103" t="s">
        <v>14</v>
      </c>
    </row>
    <row r="17" spans="1:15" x14ac:dyDescent="0.2">
      <c r="A17" s="69" t="s">
        <v>49</v>
      </c>
      <c r="B17" s="69" t="s">
        <v>49</v>
      </c>
      <c r="C17" s="69" t="s">
        <v>49</v>
      </c>
      <c r="D17" s="69" t="s">
        <v>76</v>
      </c>
      <c r="E17" s="69" t="s">
        <v>49</v>
      </c>
      <c r="F17" s="69" t="s">
        <v>49</v>
      </c>
      <c r="G17" s="69" t="s">
        <v>52</v>
      </c>
      <c r="H17" s="69" t="s">
        <v>49</v>
      </c>
      <c r="I17" s="69" t="s">
        <v>49</v>
      </c>
      <c r="J17" s="69" t="s">
        <v>49</v>
      </c>
      <c r="K17" s="69" t="s">
        <v>49</v>
      </c>
      <c r="L17" s="69" t="s">
        <v>49</v>
      </c>
      <c r="M17" s="69" t="s">
        <v>76</v>
      </c>
      <c r="N17" s="69" t="s">
        <v>76</v>
      </c>
      <c r="O17" s="102" t="s">
        <v>76</v>
      </c>
    </row>
    <row r="18" spans="1:15" x14ac:dyDescent="0.2">
      <c r="A18" s="70" t="s">
        <v>50</v>
      </c>
      <c r="B18" s="70" t="s">
        <v>50</v>
      </c>
      <c r="C18" s="70" t="s">
        <v>50</v>
      </c>
      <c r="D18" s="70" t="s">
        <v>77</v>
      </c>
      <c r="E18" s="70" t="s">
        <v>50</v>
      </c>
      <c r="F18" s="70" t="s">
        <v>50</v>
      </c>
      <c r="G18" s="70" t="s">
        <v>53</v>
      </c>
      <c r="H18" s="70" t="s">
        <v>50</v>
      </c>
      <c r="I18" s="70" t="s">
        <v>50</v>
      </c>
      <c r="J18" s="70" t="s">
        <v>50</v>
      </c>
      <c r="K18" s="70" t="s">
        <v>50</v>
      </c>
      <c r="L18" s="70" t="s">
        <v>50</v>
      </c>
      <c r="M18" s="70" t="s">
        <v>77</v>
      </c>
      <c r="N18" s="70" t="s">
        <v>77</v>
      </c>
      <c r="O18" s="103" t="s">
        <v>77</v>
      </c>
    </row>
    <row r="19" spans="1:15" x14ac:dyDescent="0.2">
      <c r="A19" s="69" t="s">
        <v>51</v>
      </c>
      <c r="B19" s="69" t="s">
        <v>51</v>
      </c>
      <c r="C19" s="69" t="s">
        <v>51</v>
      </c>
      <c r="D19" s="69" t="s">
        <v>78</v>
      </c>
      <c r="E19" s="69" t="s">
        <v>51</v>
      </c>
      <c r="F19" s="69" t="s">
        <v>51</v>
      </c>
      <c r="G19" s="69" t="s">
        <v>54</v>
      </c>
      <c r="H19" s="69" t="s">
        <v>51</v>
      </c>
      <c r="I19" s="69" t="s">
        <v>51</v>
      </c>
      <c r="J19" s="69" t="s">
        <v>51</v>
      </c>
      <c r="K19" s="69" t="s">
        <v>51</v>
      </c>
      <c r="L19" s="69" t="s">
        <v>51</v>
      </c>
      <c r="M19" s="69" t="s">
        <v>78</v>
      </c>
      <c r="N19" s="69" t="s">
        <v>78</v>
      </c>
      <c r="O19" s="102" t="s">
        <v>78</v>
      </c>
    </row>
    <row r="20" spans="1:15" x14ac:dyDescent="0.2">
      <c r="A20" s="70" t="s">
        <v>52</v>
      </c>
      <c r="B20" s="70" t="s">
        <v>52</v>
      </c>
      <c r="C20" s="70" t="s">
        <v>52</v>
      </c>
      <c r="D20" s="70" t="s">
        <v>79</v>
      </c>
      <c r="E20" s="70" t="s">
        <v>52</v>
      </c>
      <c r="F20" s="70" t="s">
        <v>52</v>
      </c>
      <c r="G20" s="70" t="s">
        <v>76</v>
      </c>
      <c r="H20" s="70" t="s">
        <v>52</v>
      </c>
      <c r="I20" s="70" t="s">
        <v>52</v>
      </c>
      <c r="J20" s="70" t="s">
        <v>52</v>
      </c>
      <c r="K20" s="70" t="s">
        <v>52</v>
      </c>
      <c r="L20" s="70" t="s">
        <v>52</v>
      </c>
      <c r="M20" s="70" t="s">
        <v>79</v>
      </c>
      <c r="N20" s="70" t="s">
        <v>79</v>
      </c>
      <c r="O20" s="103" t="s">
        <v>79</v>
      </c>
    </row>
    <row r="21" spans="1:15" x14ac:dyDescent="0.2">
      <c r="A21" s="69" t="s">
        <v>53</v>
      </c>
      <c r="B21" s="69" t="s">
        <v>53</v>
      </c>
      <c r="C21" s="69" t="s">
        <v>53</v>
      </c>
      <c r="D21" s="69"/>
      <c r="E21" s="69" t="s">
        <v>53</v>
      </c>
      <c r="F21" s="69" t="s">
        <v>53</v>
      </c>
      <c r="G21" s="69" t="s">
        <v>77</v>
      </c>
      <c r="H21" s="69" t="s">
        <v>53</v>
      </c>
      <c r="I21" s="69" t="s">
        <v>53</v>
      </c>
      <c r="J21" s="69" t="s">
        <v>53</v>
      </c>
      <c r="K21" s="69" t="s">
        <v>53</v>
      </c>
      <c r="L21" s="69" t="s">
        <v>53</v>
      </c>
      <c r="M21" s="69" t="s">
        <v>80</v>
      </c>
      <c r="N21" s="69" t="s">
        <v>80</v>
      </c>
      <c r="O21" s="102" t="s">
        <v>80</v>
      </c>
    </row>
    <row r="22" spans="1:15" x14ac:dyDescent="0.2">
      <c r="A22" s="70" t="s">
        <v>54</v>
      </c>
      <c r="B22" s="70" t="s">
        <v>54</v>
      </c>
      <c r="C22" s="70" t="s">
        <v>54</v>
      </c>
      <c r="D22" s="70"/>
      <c r="E22" s="70" t="s">
        <v>54</v>
      </c>
      <c r="F22" s="70" t="s">
        <v>54</v>
      </c>
      <c r="G22" s="70" t="s">
        <v>78</v>
      </c>
      <c r="H22" s="70" t="s">
        <v>54</v>
      </c>
      <c r="I22" s="70" t="s">
        <v>54</v>
      </c>
      <c r="J22" s="70" t="s">
        <v>54</v>
      </c>
      <c r="K22" s="70" t="s">
        <v>54</v>
      </c>
      <c r="L22" s="70" t="s">
        <v>54</v>
      </c>
      <c r="M22" s="70" t="s">
        <v>81</v>
      </c>
      <c r="N22" s="70" t="s">
        <v>81</v>
      </c>
      <c r="O22" s="103" t="s">
        <v>81</v>
      </c>
    </row>
    <row r="23" spans="1:15" x14ac:dyDescent="0.2">
      <c r="A23" s="69" t="s">
        <v>76</v>
      </c>
      <c r="B23" s="69" t="s">
        <v>76</v>
      </c>
      <c r="C23" s="69" t="s">
        <v>76</v>
      </c>
      <c r="D23" s="69"/>
      <c r="E23" s="69" t="s">
        <v>76</v>
      </c>
      <c r="F23" s="69" t="s">
        <v>76</v>
      </c>
      <c r="G23" s="69" t="s">
        <v>79</v>
      </c>
      <c r="H23" s="69" t="s">
        <v>76</v>
      </c>
      <c r="I23" s="69" t="s">
        <v>76</v>
      </c>
      <c r="J23" s="69" t="s">
        <v>76</v>
      </c>
      <c r="K23" s="69" t="s">
        <v>76</v>
      </c>
      <c r="L23" s="69" t="s">
        <v>76</v>
      </c>
      <c r="M23" s="69" t="s">
        <v>102</v>
      </c>
      <c r="N23" s="69"/>
      <c r="O23" s="102"/>
    </row>
    <row r="24" spans="1:15" x14ac:dyDescent="0.2">
      <c r="A24" s="70" t="s">
        <v>77</v>
      </c>
      <c r="B24" s="70" t="s">
        <v>77</v>
      </c>
      <c r="C24" s="70" t="s">
        <v>77</v>
      </c>
      <c r="D24" s="82"/>
      <c r="E24" s="70" t="s">
        <v>77</v>
      </c>
      <c r="F24" s="70" t="s">
        <v>77</v>
      </c>
      <c r="G24" s="70" t="s">
        <v>80</v>
      </c>
      <c r="H24" s="70" t="s">
        <v>77</v>
      </c>
      <c r="I24" s="70" t="s">
        <v>77</v>
      </c>
      <c r="J24" s="70" t="s">
        <v>77</v>
      </c>
      <c r="K24" s="70" t="s">
        <v>77</v>
      </c>
      <c r="L24" s="70" t="s">
        <v>77</v>
      </c>
      <c r="M24" s="97" t="s">
        <v>103</v>
      </c>
      <c r="N24" s="70"/>
      <c r="O24" s="103"/>
    </row>
    <row r="25" spans="1:15" x14ac:dyDescent="0.2">
      <c r="A25" s="69" t="s">
        <v>78</v>
      </c>
      <c r="B25" s="69" t="s">
        <v>78</v>
      </c>
      <c r="C25" s="69" t="s">
        <v>78</v>
      </c>
      <c r="D25" s="83"/>
      <c r="E25" s="69" t="s">
        <v>78</v>
      </c>
      <c r="F25" s="69" t="s">
        <v>78</v>
      </c>
      <c r="G25" s="69" t="s">
        <v>81</v>
      </c>
      <c r="H25" s="69" t="s">
        <v>78</v>
      </c>
      <c r="I25" s="69" t="s">
        <v>78</v>
      </c>
      <c r="J25" s="69" t="s">
        <v>78</v>
      </c>
      <c r="K25" s="69" t="s">
        <v>78</v>
      </c>
      <c r="L25" s="69" t="s">
        <v>78</v>
      </c>
      <c r="M25" s="97" t="s">
        <v>104</v>
      </c>
      <c r="N25" s="69"/>
      <c r="O25" s="102"/>
    </row>
    <row r="26" spans="1:15" x14ac:dyDescent="0.2">
      <c r="A26" s="70" t="s">
        <v>79</v>
      </c>
      <c r="B26" s="70" t="s">
        <v>79</v>
      </c>
      <c r="C26" s="70" t="s">
        <v>79</v>
      </c>
      <c r="D26" s="70"/>
      <c r="E26" s="70" t="s">
        <v>79</v>
      </c>
      <c r="F26" s="70" t="s">
        <v>79</v>
      </c>
      <c r="G26" s="69" t="s">
        <v>102</v>
      </c>
      <c r="H26" s="70" t="s">
        <v>79</v>
      </c>
      <c r="I26" s="70" t="s">
        <v>79</v>
      </c>
      <c r="J26" s="70" t="s">
        <v>79</v>
      </c>
      <c r="K26" s="70" t="s">
        <v>79</v>
      </c>
      <c r="L26" s="70" t="s">
        <v>79</v>
      </c>
      <c r="M26" s="97" t="s">
        <v>105</v>
      </c>
      <c r="N26" s="71"/>
      <c r="O26" s="104"/>
    </row>
    <row r="27" spans="1:15" x14ac:dyDescent="0.2">
      <c r="A27" s="69" t="s">
        <v>80</v>
      </c>
      <c r="B27" s="69" t="s">
        <v>80</v>
      </c>
      <c r="C27" s="69" t="s">
        <v>80</v>
      </c>
      <c r="D27" s="69"/>
      <c r="E27" s="69" t="s">
        <v>80</v>
      </c>
      <c r="F27" s="69" t="s">
        <v>80</v>
      </c>
      <c r="G27" s="83" t="s">
        <v>103</v>
      </c>
      <c r="H27" s="69" t="s">
        <v>80</v>
      </c>
      <c r="I27" s="69" t="s">
        <v>80</v>
      </c>
      <c r="J27" s="69" t="s">
        <v>80</v>
      </c>
      <c r="K27" s="69" t="s">
        <v>80</v>
      </c>
      <c r="L27" s="69" t="s">
        <v>80</v>
      </c>
      <c r="M27" s="97" t="s">
        <v>106</v>
      </c>
      <c r="N27" s="72"/>
      <c r="O27" s="105"/>
    </row>
    <row r="28" spans="1:15" x14ac:dyDescent="0.2">
      <c r="A28" s="70" t="s">
        <v>81</v>
      </c>
      <c r="B28" s="70" t="s">
        <v>81</v>
      </c>
      <c r="C28" s="70" t="s">
        <v>81</v>
      </c>
      <c r="D28" s="70"/>
      <c r="E28" s="70" t="s">
        <v>81</v>
      </c>
      <c r="F28" s="70" t="s">
        <v>81</v>
      </c>
      <c r="G28" s="83" t="s">
        <v>104</v>
      </c>
      <c r="H28" s="70" t="s">
        <v>81</v>
      </c>
      <c r="I28" s="70" t="s">
        <v>81</v>
      </c>
      <c r="J28" s="70" t="s">
        <v>81</v>
      </c>
      <c r="K28" s="70" t="s">
        <v>81</v>
      </c>
      <c r="L28" s="70" t="s">
        <v>81</v>
      </c>
      <c r="M28" s="97" t="s">
        <v>107</v>
      </c>
      <c r="N28" s="71"/>
      <c r="O28" s="104"/>
    </row>
    <row r="29" spans="1:15" x14ac:dyDescent="0.2">
      <c r="A29" s="69" t="s">
        <v>102</v>
      </c>
      <c r="B29" s="69" t="s">
        <v>102</v>
      </c>
      <c r="C29" s="69"/>
      <c r="D29" s="69"/>
      <c r="E29" s="69" t="s">
        <v>102</v>
      </c>
      <c r="F29" s="69" t="s">
        <v>102</v>
      </c>
      <c r="G29" s="83" t="s">
        <v>105</v>
      </c>
      <c r="H29" s="69" t="s">
        <v>102</v>
      </c>
      <c r="I29" s="69" t="s">
        <v>102</v>
      </c>
      <c r="J29" s="69"/>
      <c r="K29" s="69"/>
      <c r="L29" s="73"/>
      <c r="M29" s="99" t="s">
        <v>108</v>
      </c>
      <c r="N29" s="72"/>
      <c r="O29" s="105"/>
    </row>
    <row r="30" spans="1:15" x14ac:dyDescent="0.2">
      <c r="A30" s="83" t="s">
        <v>103</v>
      </c>
      <c r="B30" s="83" t="s">
        <v>103</v>
      </c>
      <c r="C30" s="70"/>
      <c r="D30" s="70"/>
      <c r="E30" s="83" t="s">
        <v>103</v>
      </c>
      <c r="F30" s="83" t="s">
        <v>103</v>
      </c>
      <c r="G30" s="83" t="s">
        <v>106</v>
      </c>
      <c r="H30" s="83" t="s">
        <v>103</v>
      </c>
      <c r="I30" s="83" t="s">
        <v>103</v>
      </c>
      <c r="J30" s="70"/>
      <c r="K30" s="70"/>
      <c r="L30" s="74"/>
      <c r="M30" s="71"/>
      <c r="N30" s="71"/>
    </row>
    <row r="31" spans="1:15" x14ac:dyDescent="0.2">
      <c r="A31" s="83" t="s">
        <v>104</v>
      </c>
      <c r="B31" s="83" t="s">
        <v>104</v>
      </c>
      <c r="C31" s="69"/>
      <c r="D31" s="69"/>
      <c r="E31" s="83" t="s">
        <v>104</v>
      </c>
      <c r="F31" s="83" t="s">
        <v>104</v>
      </c>
      <c r="G31" s="83" t="s">
        <v>107</v>
      </c>
      <c r="H31" s="83" t="s">
        <v>104</v>
      </c>
      <c r="I31" s="83" t="s">
        <v>104</v>
      </c>
      <c r="J31" s="69"/>
      <c r="K31" s="69"/>
      <c r="L31" s="75"/>
      <c r="M31" s="76"/>
      <c r="N31" s="76"/>
    </row>
    <row r="32" spans="1:15" x14ac:dyDescent="0.2">
      <c r="A32" s="69" t="s">
        <v>105</v>
      </c>
      <c r="B32" s="69" t="s">
        <v>105</v>
      </c>
      <c r="C32" s="98"/>
      <c r="D32" s="98"/>
      <c r="E32" s="69" t="s">
        <v>105</v>
      </c>
      <c r="F32" s="69" t="s">
        <v>105</v>
      </c>
      <c r="G32" s="82" t="s">
        <v>108</v>
      </c>
      <c r="H32" s="69" t="s">
        <v>105</v>
      </c>
      <c r="I32" s="83" t="s">
        <v>105</v>
      </c>
      <c r="J32" s="98"/>
      <c r="K32" s="98"/>
      <c r="N32" s="72"/>
    </row>
    <row r="33" spans="1:14" x14ac:dyDescent="0.2">
      <c r="A33" s="83" t="s">
        <v>106</v>
      </c>
      <c r="B33" s="83" t="s">
        <v>106</v>
      </c>
      <c r="C33" s="82"/>
      <c r="D33" s="82"/>
      <c r="E33" s="83" t="s">
        <v>106</v>
      </c>
      <c r="F33" s="83" t="s">
        <v>106</v>
      </c>
      <c r="G33" s="82"/>
      <c r="H33" s="83" t="s">
        <v>106</v>
      </c>
      <c r="I33" s="83" t="s">
        <v>106</v>
      </c>
      <c r="J33" s="82"/>
      <c r="K33" s="82"/>
      <c r="N33" s="72"/>
    </row>
    <row r="34" spans="1:14" x14ac:dyDescent="0.2">
      <c r="A34" s="83" t="s">
        <v>107</v>
      </c>
      <c r="B34" s="83" t="s">
        <v>107</v>
      </c>
      <c r="C34" s="82"/>
      <c r="D34" s="82"/>
      <c r="E34" s="83" t="s">
        <v>107</v>
      </c>
      <c r="F34" s="83" t="s">
        <v>107</v>
      </c>
      <c r="G34" s="82"/>
      <c r="H34" s="83" t="s">
        <v>107</v>
      </c>
      <c r="I34" s="83" t="s">
        <v>107</v>
      </c>
      <c r="J34" s="82"/>
      <c r="K34" s="82"/>
      <c r="N34" s="72"/>
    </row>
    <row r="35" spans="1:14" x14ac:dyDescent="0.2">
      <c r="A35" s="82" t="s">
        <v>108</v>
      </c>
      <c r="B35" s="82" t="s">
        <v>108</v>
      </c>
      <c r="C35" s="82"/>
      <c r="D35" s="82"/>
      <c r="E35" s="82" t="s">
        <v>108</v>
      </c>
      <c r="F35" s="82" t="s">
        <v>108</v>
      </c>
      <c r="G35" s="82"/>
      <c r="H35" s="82" t="s">
        <v>108</v>
      </c>
      <c r="I35" s="82" t="s">
        <v>108</v>
      </c>
      <c r="J35" s="82"/>
      <c r="K35" s="82"/>
      <c r="N35" s="72"/>
    </row>
    <row r="36" spans="1:14" x14ac:dyDescent="0.2">
      <c r="A36" s="82"/>
      <c r="B36" s="82"/>
      <c r="C36" s="82"/>
      <c r="D36" s="82"/>
      <c r="E36" s="82"/>
      <c r="F36" s="82"/>
      <c r="G36" s="82"/>
      <c r="H36" s="82"/>
      <c r="I36" s="82"/>
      <c r="J36" s="82"/>
      <c r="K36" s="82"/>
      <c r="N36" s="72"/>
    </row>
    <row r="37" spans="1:14" x14ac:dyDescent="0.2">
      <c r="A37" s="82"/>
      <c r="B37" s="82"/>
      <c r="C37" s="82"/>
      <c r="D37" s="82"/>
      <c r="E37" s="82"/>
      <c r="F37" s="82"/>
      <c r="G37" s="82"/>
      <c r="H37" s="82"/>
      <c r="I37" s="82"/>
      <c r="J37" s="82"/>
      <c r="K37" s="82"/>
      <c r="N37" s="72"/>
    </row>
    <row r="38" spans="1:14" x14ac:dyDescent="0.2">
      <c r="A38" s="82"/>
      <c r="B38" s="82"/>
      <c r="C38" s="82"/>
      <c r="D38" s="82"/>
      <c r="E38" s="82"/>
      <c r="F38" s="82"/>
      <c r="G38" s="82"/>
      <c r="H38" s="82"/>
      <c r="I38" s="82"/>
      <c r="J38" s="82"/>
      <c r="K38" s="82"/>
      <c r="N38" s="76"/>
    </row>
  </sheetData>
  <pageMargins left="0.7" right="0.7" top="0.75" bottom="0.75" header="0.3" footer="0.3"/>
  <pageSetup orientation="portrait" horizontalDpi="0" verticalDpi="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60"/>
  <sheetViews>
    <sheetView workbookViewId="0">
      <selection activeCell="H35" sqref="H35"/>
    </sheetView>
  </sheetViews>
  <sheetFormatPr baseColWidth="10" defaultColWidth="8.83203125" defaultRowHeight="16" x14ac:dyDescent="0.2"/>
  <cols>
    <col min="1" max="1" width="31.6640625" customWidth="1"/>
    <col min="2" max="2" width="21.6640625" bestFit="1" customWidth="1"/>
    <col min="3" max="3" width="16.1640625" bestFit="1" customWidth="1"/>
    <col min="4" max="5" width="16.1640625" customWidth="1"/>
    <col min="6" max="6" width="13" bestFit="1" customWidth="1"/>
    <col min="7" max="7" width="10.83203125" bestFit="1" customWidth="1"/>
    <col min="8" max="9" width="10.83203125" customWidth="1"/>
    <col min="10" max="10" width="17.6640625" bestFit="1" customWidth="1"/>
    <col min="11" max="11" width="19" bestFit="1" customWidth="1"/>
    <col min="12" max="12" width="21" bestFit="1" customWidth="1"/>
    <col min="13" max="13" width="18.6640625" bestFit="1" customWidth="1"/>
    <col min="14" max="14" width="17.1640625" bestFit="1" customWidth="1"/>
    <col min="15" max="15" width="23.1640625" bestFit="1" customWidth="1"/>
    <col min="16" max="16" width="23" bestFit="1" customWidth="1"/>
    <col min="17" max="17" width="23.1640625" bestFit="1" customWidth="1"/>
  </cols>
  <sheetData>
    <row r="1" spans="1:17" x14ac:dyDescent="0.2">
      <c r="A1" s="64"/>
      <c r="B1" s="27" t="s">
        <v>39</v>
      </c>
      <c r="C1" s="27" t="s">
        <v>40</v>
      </c>
      <c r="D1" s="27" t="s">
        <v>98</v>
      </c>
      <c r="E1" s="27" t="s">
        <v>95</v>
      </c>
      <c r="F1" s="65" t="s">
        <v>41</v>
      </c>
      <c r="G1" s="65" t="s">
        <v>42</v>
      </c>
      <c r="H1" s="65" t="s">
        <v>87</v>
      </c>
      <c r="I1" s="65" t="s">
        <v>122</v>
      </c>
      <c r="J1" s="65" t="s">
        <v>43</v>
      </c>
      <c r="K1" s="65" t="s">
        <v>84</v>
      </c>
      <c r="L1" s="65" t="s">
        <v>44</v>
      </c>
      <c r="M1" s="65" t="s">
        <v>45</v>
      </c>
      <c r="N1" s="65" t="s">
        <v>46</v>
      </c>
      <c r="O1" s="65" t="s">
        <v>99</v>
      </c>
      <c r="P1" s="65" t="s">
        <v>57</v>
      </c>
      <c r="Q1" s="65" t="s">
        <v>101</v>
      </c>
    </row>
    <row r="2" spans="1:17" x14ac:dyDescent="0.2">
      <c r="A2" s="64" t="s">
        <v>86</v>
      </c>
      <c r="B2" s="121">
        <v>7.4999999999999997E-2</v>
      </c>
      <c r="C2" s="121">
        <v>7.4999999999999997E-2</v>
      </c>
      <c r="D2" s="121">
        <v>7.4999999999999997E-2</v>
      </c>
      <c r="E2" s="121">
        <v>8.5999999999999993E-2</v>
      </c>
      <c r="F2" s="121">
        <v>0.09</v>
      </c>
      <c r="G2" s="121">
        <v>8.3000000000000004E-2</v>
      </c>
      <c r="H2" s="121">
        <v>8.7895995183299491E-2</v>
      </c>
      <c r="I2" s="122">
        <v>7.5600000000000001E-2</v>
      </c>
      <c r="J2" s="121">
        <v>0.09</v>
      </c>
      <c r="K2" s="121">
        <v>0.09</v>
      </c>
      <c r="L2" s="121">
        <v>0.09</v>
      </c>
      <c r="M2" s="121">
        <v>0.10199999999999999</v>
      </c>
      <c r="N2" s="121">
        <v>0.09</v>
      </c>
      <c r="O2" s="121">
        <v>9.7500000000000003E-2</v>
      </c>
      <c r="P2" s="121">
        <v>0.09</v>
      </c>
      <c r="Q2" s="121">
        <v>0.09</v>
      </c>
    </row>
    <row r="3" spans="1:17" x14ac:dyDescent="0.2">
      <c r="A3" s="26" t="s">
        <v>55</v>
      </c>
      <c r="B3" s="121">
        <v>0.1</v>
      </c>
      <c r="C3" s="121">
        <v>0.1</v>
      </c>
      <c r="D3" s="121">
        <v>0.1</v>
      </c>
      <c r="E3" s="121">
        <v>0.12</v>
      </c>
      <c r="F3" s="121">
        <v>0.12</v>
      </c>
      <c r="G3" s="121">
        <v>0.11</v>
      </c>
      <c r="H3" s="121">
        <v>0.11936239873472416</v>
      </c>
      <c r="I3" s="122">
        <v>0.11808000000000002</v>
      </c>
      <c r="J3" s="121">
        <v>0.12</v>
      </c>
      <c r="K3" s="121">
        <v>0.12</v>
      </c>
      <c r="L3" s="121">
        <v>0.12</v>
      </c>
      <c r="M3" s="121">
        <v>0.13600000000000001</v>
      </c>
      <c r="N3" s="121">
        <v>0.12</v>
      </c>
      <c r="O3" s="121">
        <v>0.13</v>
      </c>
      <c r="P3" s="121">
        <v>0.12</v>
      </c>
      <c r="Q3" s="121">
        <v>0.12</v>
      </c>
    </row>
    <row r="4" spans="1:17" x14ac:dyDescent="0.2">
      <c r="A4" s="26" t="s">
        <v>4</v>
      </c>
      <c r="B4" s="121">
        <v>0.2</v>
      </c>
      <c r="C4" s="121">
        <v>0.2</v>
      </c>
      <c r="D4" s="121">
        <v>0.2</v>
      </c>
      <c r="E4" s="121">
        <v>0.23</v>
      </c>
      <c r="F4" s="121">
        <v>0.24</v>
      </c>
      <c r="G4" s="121">
        <v>0.22</v>
      </c>
      <c r="H4" s="121">
        <v>0.23787978303452209</v>
      </c>
      <c r="I4" s="122">
        <v>0.21960000000000002</v>
      </c>
      <c r="J4" s="121">
        <v>0.24</v>
      </c>
      <c r="K4" s="121">
        <v>0.24</v>
      </c>
      <c r="L4" s="121">
        <v>0.24</v>
      </c>
      <c r="M4" s="121">
        <v>0.27200000000000002</v>
      </c>
      <c r="N4" s="121">
        <v>0.24</v>
      </c>
      <c r="O4" s="121">
        <v>0.26</v>
      </c>
      <c r="P4" s="121">
        <v>0.24</v>
      </c>
      <c r="Q4" s="121">
        <v>0.24</v>
      </c>
    </row>
    <row r="5" spans="1:17" x14ac:dyDescent="0.2">
      <c r="A5" s="64" t="s">
        <v>96</v>
      </c>
      <c r="B5" s="123">
        <v>0.4</v>
      </c>
      <c r="C5" s="123">
        <v>0.4</v>
      </c>
      <c r="D5" s="123">
        <v>0.4</v>
      </c>
      <c r="E5" s="123">
        <v>0.46</v>
      </c>
      <c r="F5" s="121">
        <f>2*F4</f>
        <v>0.48</v>
      </c>
      <c r="G5" s="121">
        <f>2*G4</f>
        <v>0.44</v>
      </c>
      <c r="H5" s="121">
        <v>0.48</v>
      </c>
      <c r="I5" s="122">
        <v>0.47232000000000007</v>
      </c>
      <c r="J5" s="121">
        <f>2*J4</f>
        <v>0.48</v>
      </c>
      <c r="K5" s="121">
        <v>0.48</v>
      </c>
      <c r="L5" s="121">
        <v>0.48</v>
      </c>
      <c r="M5" s="121">
        <v>0.54</v>
      </c>
      <c r="N5" s="121">
        <v>0.48</v>
      </c>
      <c r="O5" s="121">
        <v>0.52</v>
      </c>
      <c r="P5" s="121">
        <f>2*P4</f>
        <v>0.48</v>
      </c>
      <c r="Q5" s="121">
        <f>2*Q4</f>
        <v>0.48</v>
      </c>
    </row>
    <row r="6" spans="1:17" x14ac:dyDescent="0.2">
      <c r="A6" s="26" t="s">
        <v>97</v>
      </c>
      <c r="B6" s="123">
        <v>0.8</v>
      </c>
      <c r="C6" s="123">
        <v>0.8</v>
      </c>
      <c r="D6" s="123">
        <v>0.8</v>
      </c>
      <c r="E6" s="123">
        <v>0.92</v>
      </c>
      <c r="F6" s="121">
        <f>2*F5</f>
        <v>0.96</v>
      </c>
      <c r="G6" s="121">
        <f>2*G5</f>
        <v>0.88</v>
      </c>
      <c r="H6" s="121">
        <v>0.96</v>
      </c>
      <c r="I6" s="122">
        <v>0.94464000000000015</v>
      </c>
      <c r="J6" s="121">
        <f>2*J5</f>
        <v>0.96</v>
      </c>
      <c r="K6" s="121">
        <v>0.96</v>
      </c>
      <c r="L6" s="121">
        <v>0.96</v>
      </c>
      <c r="M6" s="121">
        <v>1.0900000000000001</v>
      </c>
      <c r="N6" s="121">
        <v>0.96</v>
      </c>
      <c r="O6" s="121">
        <v>1.04</v>
      </c>
      <c r="P6" s="121">
        <f>2*P5</f>
        <v>0.96</v>
      </c>
      <c r="Q6" s="121">
        <f>2*Q5</f>
        <v>0.96</v>
      </c>
    </row>
    <row r="7" spans="1:17" x14ac:dyDescent="0.2">
      <c r="A7" s="26" t="s">
        <v>5</v>
      </c>
      <c r="B7" s="121">
        <v>0.25</v>
      </c>
      <c r="C7" s="121">
        <v>0.25</v>
      </c>
      <c r="D7" s="121">
        <v>0.25</v>
      </c>
      <c r="E7" s="121">
        <v>0.28999999999999998</v>
      </c>
      <c r="F7" s="121">
        <v>0.3</v>
      </c>
      <c r="G7" s="121">
        <v>0.28000000000000003</v>
      </c>
      <c r="H7" s="121">
        <v>0.30240611924255301</v>
      </c>
      <c r="I7" s="122">
        <v>0.29529</v>
      </c>
      <c r="J7" s="121">
        <v>0.3</v>
      </c>
      <c r="K7" s="121">
        <v>0.33</v>
      </c>
      <c r="L7" s="121">
        <v>0.33</v>
      </c>
      <c r="M7" s="121">
        <v>0.35</v>
      </c>
      <c r="N7" s="121">
        <v>0.3</v>
      </c>
      <c r="O7" s="121">
        <v>0.33750000000000002</v>
      </c>
      <c r="P7" s="121">
        <v>0.3</v>
      </c>
      <c r="Q7" s="121">
        <v>0.3</v>
      </c>
    </row>
    <row r="8" spans="1:17" x14ac:dyDescent="0.2">
      <c r="A8" s="26" t="s">
        <v>6</v>
      </c>
      <c r="B8" s="121">
        <v>0.5</v>
      </c>
      <c r="C8" s="121">
        <v>0.5</v>
      </c>
      <c r="D8" s="121">
        <v>0.5</v>
      </c>
      <c r="E8" s="121">
        <v>0.57999999999999996</v>
      </c>
      <c r="F8" s="121">
        <v>0.6</v>
      </c>
      <c r="G8" s="121">
        <v>0.55000000000000004</v>
      </c>
      <c r="H8" s="121">
        <v>0.59375504654554589</v>
      </c>
      <c r="I8" s="122">
        <v>0.59057999999999999</v>
      </c>
      <c r="J8" s="121">
        <v>0.6</v>
      </c>
      <c r="K8" s="121">
        <v>0.66</v>
      </c>
      <c r="L8" s="121">
        <v>0.66</v>
      </c>
      <c r="M8" s="121">
        <v>0.7</v>
      </c>
      <c r="N8" s="121">
        <v>0.6</v>
      </c>
      <c r="O8" s="121">
        <v>0.67500000000000004</v>
      </c>
      <c r="P8" s="121">
        <v>0.6</v>
      </c>
      <c r="Q8" s="121">
        <v>0.6</v>
      </c>
    </row>
    <row r="9" spans="1:17" x14ac:dyDescent="0.2">
      <c r="A9" s="26" t="s">
        <v>7</v>
      </c>
      <c r="B9" s="121">
        <v>1</v>
      </c>
      <c r="C9" s="121">
        <v>1</v>
      </c>
      <c r="D9" s="121">
        <v>1</v>
      </c>
      <c r="E9" s="121">
        <v>1.1599999999999999</v>
      </c>
      <c r="F9" s="121">
        <v>1.2</v>
      </c>
      <c r="G9" s="121">
        <v>1.1000000000000001</v>
      </c>
      <c r="H9" s="121">
        <v>1.1872387442678292</v>
      </c>
      <c r="I9" s="122">
        <v>1.18116</v>
      </c>
      <c r="J9" s="121">
        <v>1.2</v>
      </c>
      <c r="K9" s="121">
        <v>1.32</v>
      </c>
      <c r="L9" s="121">
        <v>1.32</v>
      </c>
      <c r="M9" s="121">
        <v>1.4</v>
      </c>
      <c r="N9" s="121">
        <v>1.2</v>
      </c>
      <c r="O9" s="121">
        <v>1.35</v>
      </c>
      <c r="P9" s="121">
        <v>1.2</v>
      </c>
      <c r="Q9" s="121">
        <v>1.2</v>
      </c>
    </row>
    <row r="10" spans="1:17" x14ac:dyDescent="0.2">
      <c r="A10" s="26" t="s">
        <v>8</v>
      </c>
      <c r="B10" s="121">
        <v>2</v>
      </c>
      <c r="C10" s="121">
        <v>2</v>
      </c>
      <c r="D10" s="121">
        <v>2</v>
      </c>
      <c r="E10" s="121">
        <v>2.3199999999999998</v>
      </c>
      <c r="F10" s="121">
        <v>2.4</v>
      </c>
      <c r="G10" s="121">
        <v>2.2000000000000002</v>
      </c>
      <c r="H10" s="121">
        <v>2.3742631567796946</v>
      </c>
      <c r="I10" s="122">
        <v>2.36232</v>
      </c>
      <c r="J10" s="121">
        <v>2.4</v>
      </c>
      <c r="K10" s="121">
        <v>2.64</v>
      </c>
      <c r="L10" s="121">
        <v>2.64</v>
      </c>
      <c r="M10" s="121">
        <v>2.8</v>
      </c>
      <c r="N10" s="121">
        <v>2.4</v>
      </c>
      <c r="O10" s="121">
        <v>2.7</v>
      </c>
      <c r="P10" s="121">
        <v>2.4</v>
      </c>
      <c r="Q10" s="121">
        <v>2.4</v>
      </c>
    </row>
    <row r="11" spans="1:17" x14ac:dyDescent="0.2">
      <c r="A11" s="26" t="s">
        <v>9</v>
      </c>
      <c r="B11" s="121">
        <v>4</v>
      </c>
      <c r="C11" s="121">
        <v>4</v>
      </c>
      <c r="D11" s="121">
        <v>4</v>
      </c>
      <c r="E11" s="121">
        <v>4.6399999999999997</v>
      </c>
      <c r="F11" s="121">
        <v>4.8</v>
      </c>
      <c r="G11" s="121">
        <v>4.4000000000000004</v>
      </c>
      <c r="H11" s="121">
        <v>4.7169241017027819</v>
      </c>
      <c r="I11" s="122">
        <v>5.3152200000000001</v>
      </c>
      <c r="J11" s="121">
        <v>4.8</v>
      </c>
      <c r="K11" s="121">
        <v>5.28</v>
      </c>
      <c r="L11" s="121">
        <v>5.28</v>
      </c>
      <c r="M11" s="121">
        <v>5.6</v>
      </c>
      <c r="N11" s="121">
        <v>4.8</v>
      </c>
      <c r="O11" s="121">
        <v>5.4</v>
      </c>
      <c r="P11" s="121">
        <v>4.8</v>
      </c>
      <c r="Q11" s="121">
        <v>4.8</v>
      </c>
    </row>
    <row r="12" spans="1:17" x14ac:dyDescent="0.2">
      <c r="A12" s="26" t="s">
        <v>10</v>
      </c>
      <c r="B12" s="121">
        <v>0.25</v>
      </c>
      <c r="C12" s="121">
        <v>0.25</v>
      </c>
      <c r="D12" s="121">
        <v>0.25</v>
      </c>
      <c r="E12" s="121">
        <v>0.28999999999999998</v>
      </c>
      <c r="F12" s="121">
        <v>0.34</v>
      </c>
      <c r="G12" s="121">
        <v>0.28000000000000003</v>
      </c>
      <c r="H12" s="121">
        <v>0.29937053270654074</v>
      </c>
      <c r="I12" s="122">
        <v>0.30479999999999996</v>
      </c>
      <c r="J12" s="121">
        <v>0.3</v>
      </c>
      <c r="K12" s="121">
        <v>0.34</v>
      </c>
      <c r="L12" s="121">
        <v>0.34</v>
      </c>
      <c r="M12" s="121">
        <v>0.35</v>
      </c>
      <c r="N12" s="121">
        <v>0.3</v>
      </c>
      <c r="O12" s="121">
        <v>0.33750000000000002</v>
      </c>
      <c r="P12" s="121">
        <v>0.3</v>
      </c>
      <c r="Q12" s="121">
        <v>0.3</v>
      </c>
    </row>
    <row r="13" spans="1:17" x14ac:dyDescent="0.2">
      <c r="A13" s="26" t="s">
        <v>11</v>
      </c>
      <c r="B13" s="121">
        <v>0.5</v>
      </c>
      <c r="C13" s="121">
        <v>0.5</v>
      </c>
      <c r="D13" s="121">
        <v>0.5</v>
      </c>
      <c r="E13" s="121">
        <v>0.57999999999999996</v>
      </c>
      <c r="F13" s="121">
        <v>0.68</v>
      </c>
      <c r="G13" s="121">
        <v>0.55000000000000004</v>
      </c>
      <c r="H13" s="121">
        <v>0.58757398442916964</v>
      </c>
      <c r="I13" s="122">
        <v>0.60959999999999992</v>
      </c>
      <c r="J13" s="121">
        <v>0.6</v>
      </c>
      <c r="K13" s="121">
        <v>0.68</v>
      </c>
      <c r="L13" s="121">
        <v>0.68</v>
      </c>
      <c r="M13" s="121">
        <v>0.7</v>
      </c>
      <c r="N13" s="121">
        <v>0.6</v>
      </c>
      <c r="O13" s="121">
        <v>0.67500000000000004</v>
      </c>
      <c r="P13" s="121">
        <v>0.6</v>
      </c>
      <c r="Q13" s="121">
        <v>0.6</v>
      </c>
    </row>
    <row r="14" spans="1:17" x14ac:dyDescent="0.2">
      <c r="A14" s="26" t="s">
        <v>12</v>
      </c>
      <c r="B14" s="121">
        <v>1</v>
      </c>
      <c r="C14" s="121">
        <v>1</v>
      </c>
      <c r="D14" s="121">
        <v>1</v>
      </c>
      <c r="E14" s="121">
        <v>1.1599999999999999</v>
      </c>
      <c r="F14" s="121">
        <v>1.36</v>
      </c>
      <c r="G14" s="121">
        <v>1.1000000000000001</v>
      </c>
      <c r="H14" s="121" t="s">
        <v>36</v>
      </c>
      <c r="I14" s="122">
        <v>1.2191999999999998</v>
      </c>
      <c r="J14" s="121">
        <v>1.2</v>
      </c>
      <c r="K14" s="121">
        <v>1.36</v>
      </c>
      <c r="L14" s="121">
        <v>1.36</v>
      </c>
      <c r="M14" s="121">
        <v>1.4</v>
      </c>
      <c r="N14" s="121">
        <v>1.2</v>
      </c>
      <c r="O14" s="121">
        <v>1.35</v>
      </c>
      <c r="P14" s="121">
        <v>1.2</v>
      </c>
      <c r="Q14" s="121">
        <v>1.2</v>
      </c>
    </row>
    <row r="15" spans="1:17" x14ac:dyDescent="0.2">
      <c r="A15" s="26" t="s">
        <v>13</v>
      </c>
      <c r="B15" s="121">
        <v>2</v>
      </c>
      <c r="C15" s="121">
        <v>2</v>
      </c>
      <c r="D15" s="121">
        <v>2</v>
      </c>
      <c r="E15" s="121">
        <v>2.3199999999999998</v>
      </c>
      <c r="F15" s="121">
        <v>2.72</v>
      </c>
      <c r="G15" s="121">
        <v>2.2000000000000002</v>
      </c>
      <c r="H15" s="121" t="s">
        <v>36</v>
      </c>
      <c r="I15" s="122">
        <v>2.4383999999999997</v>
      </c>
      <c r="J15" s="121">
        <v>2.4</v>
      </c>
      <c r="K15" s="121">
        <v>2.72</v>
      </c>
      <c r="L15" s="121">
        <v>2.72</v>
      </c>
      <c r="M15" s="121">
        <v>2.8</v>
      </c>
      <c r="N15" s="121">
        <v>2.4</v>
      </c>
      <c r="O15" s="121">
        <v>2.7</v>
      </c>
      <c r="P15" s="121">
        <v>2.4</v>
      </c>
      <c r="Q15" s="121">
        <v>2.4</v>
      </c>
    </row>
    <row r="16" spans="1:17" x14ac:dyDescent="0.2">
      <c r="A16" s="26" t="s">
        <v>14</v>
      </c>
      <c r="B16" s="121">
        <v>4</v>
      </c>
      <c r="C16" s="121">
        <v>4</v>
      </c>
      <c r="D16" s="121">
        <v>4</v>
      </c>
      <c r="E16" s="121">
        <v>4.6399999999999997</v>
      </c>
      <c r="F16" s="121">
        <v>5.44</v>
      </c>
      <c r="G16" s="121">
        <v>4.4000000000000004</v>
      </c>
      <c r="H16" s="121" t="s">
        <v>36</v>
      </c>
      <c r="I16" s="122">
        <v>4.8767999999999994</v>
      </c>
      <c r="J16" s="121">
        <v>4.8</v>
      </c>
      <c r="K16" s="121">
        <v>5.44</v>
      </c>
      <c r="L16" s="121">
        <v>5.44</v>
      </c>
      <c r="M16" s="121">
        <v>5.6</v>
      </c>
      <c r="N16" s="121">
        <v>4.8</v>
      </c>
      <c r="O16" s="121">
        <v>5.4</v>
      </c>
      <c r="P16" s="121">
        <v>4.8</v>
      </c>
      <c r="Q16" s="121">
        <v>4.8</v>
      </c>
    </row>
    <row r="17" spans="1:17" x14ac:dyDescent="0.2">
      <c r="A17" s="26" t="s">
        <v>49</v>
      </c>
      <c r="B17" s="121">
        <v>0.45</v>
      </c>
      <c r="C17" s="121">
        <v>0.45</v>
      </c>
      <c r="D17" s="121">
        <v>0.45</v>
      </c>
      <c r="E17" s="121">
        <v>0.52</v>
      </c>
      <c r="F17" s="121">
        <v>0.61</v>
      </c>
      <c r="G17" s="121">
        <v>0.5</v>
      </c>
      <c r="H17" s="121">
        <v>0.53620680386023356</v>
      </c>
      <c r="I17" s="121" t="s">
        <v>36</v>
      </c>
      <c r="J17" s="121">
        <v>0.54</v>
      </c>
      <c r="K17" s="121">
        <v>0.61</v>
      </c>
      <c r="L17" s="121">
        <v>0.61</v>
      </c>
      <c r="M17" s="121">
        <v>0.63</v>
      </c>
      <c r="N17" s="121">
        <v>0.54</v>
      </c>
      <c r="O17" s="121" t="s">
        <v>36</v>
      </c>
      <c r="P17" s="121" t="s">
        <v>36</v>
      </c>
      <c r="Q17" s="121" t="s">
        <v>36</v>
      </c>
    </row>
    <row r="18" spans="1:17" x14ac:dyDescent="0.2">
      <c r="A18" s="26" t="s">
        <v>50</v>
      </c>
      <c r="B18" s="121">
        <v>0.9</v>
      </c>
      <c r="C18" s="121">
        <v>0.9</v>
      </c>
      <c r="D18" s="121">
        <v>0.9</v>
      </c>
      <c r="E18" s="121">
        <v>1.04</v>
      </c>
      <c r="F18" s="121">
        <v>1.22</v>
      </c>
      <c r="G18" s="121">
        <v>1</v>
      </c>
      <c r="H18" s="121">
        <v>1.0716989042703298</v>
      </c>
      <c r="I18" s="121" t="s">
        <v>36</v>
      </c>
      <c r="J18" s="121">
        <v>1.08</v>
      </c>
      <c r="K18" s="121">
        <v>1.22</v>
      </c>
      <c r="L18" s="121">
        <v>1.22</v>
      </c>
      <c r="M18" s="121">
        <v>1.26</v>
      </c>
      <c r="N18" s="121">
        <v>1.08</v>
      </c>
      <c r="O18" s="121" t="s">
        <v>36</v>
      </c>
      <c r="P18" s="121" t="s">
        <v>36</v>
      </c>
      <c r="Q18" s="121" t="s">
        <v>36</v>
      </c>
    </row>
    <row r="19" spans="1:17" x14ac:dyDescent="0.2">
      <c r="A19" s="26" t="s">
        <v>51</v>
      </c>
      <c r="B19" s="121">
        <v>1.8</v>
      </c>
      <c r="C19" s="121">
        <v>1.8</v>
      </c>
      <c r="D19" s="121">
        <v>1.8</v>
      </c>
      <c r="E19" s="121">
        <v>2.08</v>
      </c>
      <c r="F19" s="121">
        <v>2.4500000000000002</v>
      </c>
      <c r="G19" s="121">
        <v>2</v>
      </c>
      <c r="H19" s="121">
        <v>2.1425027401478087</v>
      </c>
      <c r="I19" s="121" t="s">
        <v>36</v>
      </c>
      <c r="J19" s="121">
        <v>2.16</v>
      </c>
      <c r="K19" s="121">
        <v>2.4500000000000002</v>
      </c>
      <c r="L19" s="121">
        <v>2.4500000000000002</v>
      </c>
      <c r="M19" s="121">
        <v>2.52</v>
      </c>
      <c r="N19" s="121">
        <v>2.16</v>
      </c>
      <c r="O19" s="121" t="s">
        <v>36</v>
      </c>
      <c r="P19" s="121" t="s">
        <v>36</v>
      </c>
      <c r="Q19" s="121" t="s">
        <v>36</v>
      </c>
    </row>
    <row r="20" spans="1:17" x14ac:dyDescent="0.2">
      <c r="A20" s="26" t="s">
        <v>52</v>
      </c>
      <c r="B20" s="121">
        <v>2.7</v>
      </c>
      <c r="C20" s="121">
        <v>2.7</v>
      </c>
      <c r="D20" s="121">
        <v>2.7</v>
      </c>
      <c r="E20" s="121">
        <v>3.12</v>
      </c>
      <c r="F20" s="121">
        <v>3.67</v>
      </c>
      <c r="G20" s="121">
        <v>3</v>
      </c>
      <c r="H20" s="121">
        <v>3.2132449062326569</v>
      </c>
      <c r="I20" s="121" t="s">
        <v>36</v>
      </c>
      <c r="J20" s="121">
        <v>3.24</v>
      </c>
      <c r="K20" s="121">
        <v>3.67</v>
      </c>
      <c r="L20" s="121">
        <v>3.67</v>
      </c>
      <c r="M20" s="121">
        <v>3.78</v>
      </c>
      <c r="N20" s="121">
        <v>3.24</v>
      </c>
      <c r="O20" s="121" t="s">
        <v>36</v>
      </c>
      <c r="P20" s="121" t="s">
        <v>36</v>
      </c>
      <c r="Q20" s="121" t="s">
        <v>36</v>
      </c>
    </row>
    <row r="21" spans="1:17" x14ac:dyDescent="0.2">
      <c r="A21" s="26" t="s">
        <v>53</v>
      </c>
      <c r="B21" s="121">
        <v>5.4</v>
      </c>
      <c r="C21" s="121">
        <v>5.4</v>
      </c>
      <c r="D21" s="121">
        <v>5.4</v>
      </c>
      <c r="E21" s="121">
        <v>6.24</v>
      </c>
      <c r="F21" s="121">
        <v>7.34</v>
      </c>
      <c r="G21" s="121">
        <v>6</v>
      </c>
      <c r="H21" s="121">
        <v>6.4256228763267584</v>
      </c>
      <c r="I21" s="121" t="s">
        <v>36</v>
      </c>
      <c r="J21" s="121">
        <v>6.48</v>
      </c>
      <c r="K21" s="121">
        <v>7.34</v>
      </c>
      <c r="L21" s="121">
        <v>7.34</v>
      </c>
      <c r="M21" s="121">
        <v>7.56</v>
      </c>
      <c r="N21" s="121">
        <v>6.48</v>
      </c>
      <c r="O21" s="121" t="s">
        <v>36</v>
      </c>
      <c r="P21" s="121" t="s">
        <v>36</v>
      </c>
      <c r="Q21" s="121" t="s">
        <v>36</v>
      </c>
    </row>
    <row r="22" spans="1:17" x14ac:dyDescent="0.2">
      <c r="A22" s="26" t="s">
        <v>54</v>
      </c>
      <c r="B22" s="121">
        <v>10.8</v>
      </c>
      <c r="C22" s="121">
        <v>10.8</v>
      </c>
      <c r="D22" s="121">
        <v>10.8</v>
      </c>
      <c r="E22" s="121">
        <v>12.48</v>
      </c>
      <c r="F22" s="121">
        <v>14.69</v>
      </c>
      <c r="G22" s="121">
        <v>12</v>
      </c>
      <c r="H22" s="121">
        <v>12.850318997307854</v>
      </c>
      <c r="I22" s="121" t="s">
        <v>36</v>
      </c>
      <c r="J22" s="121">
        <v>12.96</v>
      </c>
      <c r="K22" s="121">
        <v>14.69</v>
      </c>
      <c r="L22" s="121">
        <v>14.69</v>
      </c>
      <c r="M22" s="121">
        <v>15.12</v>
      </c>
      <c r="N22" s="121">
        <v>12.96</v>
      </c>
      <c r="O22" s="121" t="s">
        <v>36</v>
      </c>
      <c r="P22" s="121" t="s">
        <v>36</v>
      </c>
      <c r="Q22" s="121" t="s">
        <v>36</v>
      </c>
    </row>
    <row r="23" spans="1:17" x14ac:dyDescent="0.2">
      <c r="A23" s="26" t="s">
        <v>76</v>
      </c>
      <c r="B23" s="121">
        <v>1</v>
      </c>
      <c r="C23" s="121">
        <v>1</v>
      </c>
      <c r="D23" s="121">
        <v>1</v>
      </c>
      <c r="E23" s="121">
        <v>1.1499999999999999</v>
      </c>
      <c r="F23" s="121">
        <v>1.19</v>
      </c>
      <c r="G23" s="121">
        <v>1.0900000000000001</v>
      </c>
      <c r="H23" s="121">
        <v>1.2315677905311588</v>
      </c>
      <c r="I23" s="124">
        <v>1.1186</v>
      </c>
      <c r="J23" s="121">
        <v>1.26</v>
      </c>
      <c r="K23" s="121">
        <v>1.3</v>
      </c>
      <c r="L23" s="121">
        <v>1.3</v>
      </c>
      <c r="M23" s="121">
        <v>1.22</v>
      </c>
      <c r="N23" s="121">
        <v>1.17</v>
      </c>
      <c r="O23" s="121">
        <v>1.3599999999999999</v>
      </c>
      <c r="P23" s="121">
        <v>1.19</v>
      </c>
      <c r="Q23" s="121">
        <v>1.19</v>
      </c>
    </row>
    <row r="24" spans="1:17" x14ac:dyDescent="0.2">
      <c r="A24" s="26" t="s">
        <v>77</v>
      </c>
      <c r="B24" s="121">
        <v>1.58</v>
      </c>
      <c r="C24" s="121">
        <v>1.58</v>
      </c>
      <c r="D24" s="121">
        <v>1.58</v>
      </c>
      <c r="E24" s="121">
        <v>1.81</v>
      </c>
      <c r="F24" s="121">
        <v>1.87</v>
      </c>
      <c r="G24" s="121">
        <v>1.71</v>
      </c>
      <c r="H24" s="121">
        <v>1.8820873721979927</v>
      </c>
      <c r="I24" s="124">
        <v>1.7458000000000002</v>
      </c>
      <c r="J24" s="121">
        <v>1.99</v>
      </c>
      <c r="K24" s="121">
        <v>2.04</v>
      </c>
      <c r="L24" s="121">
        <v>2.04</v>
      </c>
      <c r="M24" s="121">
        <v>1.93</v>
      </c>
      <c r="N24" s="121">
        <v>1.85</v>
      </c>
      <c r="O24" s="121">
        <v>2.1488</v>
      </c>
      <c r="P24" s="121">
        <v>1.88</v>
      </c>
      <c r="Q24" s="121">
        <v>1.88</v>
      </c>
    </row>
    <row r="25" spans="1:17" x14ac:dyDescent="0.2">
      <c r="A25" s="26" t="s">
        <v>78</v>
      </c>
      <c r="B25" s="121">
        <v>2.73</v>
      </c>
      <c r="C25" s="121">
        <v>2.73</v>
      </c>
      <c r="D25" s="121">
        <v>2.73</v>
      </c>
      <c r="E25" s="121">
        <v>3.14</v>
      </c>
      <c r="F25" s="121">
        <v>3.24</v>
      </c>
      <c r="G25" s="121">
        <v>2.97</v>
      </c>
      <c r="H25" s="121">
        <v>3.1996740886123205</v>
      </c>
      <c r="I25" s="124">
        <v>3.0016000000000003</v>
      </c>
      <c r="J25" s="121">
        <v>3.44</v>
      </c>
      <c r="K25" s="121">
        <v>3.54</v>
      </c>
      <c r="L25" s="121">
        <v>3.54</v>
      </c>
      <c r="M25" s="121">
        <v>3.34</v>
      </c>
      <c r="N25" s="121">
        <v>3.2</v>
      </c>
      <c r="O25" s="121">
        <v>3.7128000000000001</v>
      </c>
      <c r="P25" s="121">
        <v>3.26</v>
      </c>
      <c r="Q25" s="121">
        <v>3.26</v>
      </c>
    </row>
    <row r="26" spans="1:17" x14ac:dyDescent="0.2">
      <c r="A26" s="26" t="s">
        <v>79</v>
      </c>
      <c r="B26" s="121">
        <v>5.14</v>
      </c>
      <c r="C26" s="121">
        <v>5.14</v>
      </c>
      <c r="D26" s="121">
        <v>5.14</v>
      </c>
      <c r="E26" s="121">
        <v>5.91</v>
      </c>
      <c r="F26" s="121">
        <v>6.09</v>
      </c>
      <c r="G26" s="121">
        <v>5.58</v>
      </c>
      <c r="H26" s="121">
        <v>5.9248271374198476</v>
      </c>
      <c r="I26" s="124">
        <v>5.6223999999999998</v>
      </c>
      <c r="J26" s="121">
        <v>6.47</v>
      </c>
      <c r="K26" s="121">
        <v>6.66</v>
      </c>
      <c r="L26" s="121">
        <v>6.66</v>
      </c>
      <c r="M26" s="121">
        <v>6.28</v>
      </c>
      <c r="N26" s="121">
        <v>6.01</v>
      </c>
      <c r="O26" s="121">
        <v>6.9903999999999993</v>
      </c>
      <c r="P26" s="121">
        <v>6.13</v>
      </c>
      <c r="Q26" s="121">
        <v>6.13</v>
      </c>
    </row>
    <row r="27" spans="1:17" x14ac:dyDescent="0.2">
      <c r="A27" s="26" t="s">
        <v>80</v>
      </c>
      <c r="B27" s="121">
        <v>8.6199999999999992</v>
      </c>
      <c r="C27" s="121">
        <v>8.6199999999999992</v>
      </c>
      <c r="D27" s="121">
        <v>8.6199999999999992</v>
      </c>
      <c r="E27" s="121">
        <v>9.91</v>
      </c>
      <c r="F27" s="121">
        <v>10.220000000000001</v>
      </c>
      <c r="G27" s="121">
        <v>9.36</v>
      </c>
      <c r="H27" s="121">
        <v>10.178258172955902</v>
      </c>
      <c r="I27" s="124">
        <v>9.4947999999999997</v>
      </c>
      <c r="J27" s="121">
        <v>10.85</v>
      </c>
      <c r="K27" s="121">
        <v>11.17</v>
      </c>
      <c r="L27" s="121">
        <v>11.17</v>
      </c>
      <c r="M27" s="121">
        <v>10.54</v>
      </c>
      <c r="N27" s="121">
        <v>10.09</v>
      </c>
      <c r="O27" s="121">
        <v>11.723199999999999</v>
      </c>
      <c r="P27" s="121">
        <v>10.28</v>
      </c>
      <c r="Q27" s="121">
        <v>10.28</v>
      </c>
    </row>
    <row r="28" spans="1:17" x14ac:dyDescent="0.2">
      <c r="A28" s="26" t="s">
        <v>81</v>
      </c>
      <c r="B28" s="121">
        <v>10.28</v>
      </c>
      <c r="C28" s="121">
        <v>10.28</v>
      </c>
      <c r="D28" s="121">
        <v>10.28</v>
      </c>
      <c r="E28" s="121">
        <v>11.82</v>
      </c>
      <c r="F28" s="121">
        <v>12.19</v>
      </c>
      <c r="G28" s="121">
        <v>11.16</v>
      </c>
      <c r="H28" s="121">
        <v>12.046649658759762</v>
      </c>
      <c r="I28" s="124">
        <v>11.2448</v>
      </c>
      <c r="J28" s="121">
        <v>12.94</v>
      </c>
      <c r="K28" s="121">
        <v>13.32</v>
      </c>
      <c r="L28" s="121">
        <v>13.32</v>
      </c>
      <c r="M28" s="121">
        <v>12.56</v>
      </c>
      <c r="N28" s="121">
        <v>12.03</v>
      </c>
      <c r="O28" s="121">
        <v>13.980799999999999</v>
      </c>
      <c r="P28" s="121">
        <v>12.26</v>
      </c>
      <c r="Q28" s="121">
        <v>12.26</v>
      </c>
    </row>
    <row r="29" spans="1:17" x14ac:dyDescent="0.2">
      <c r="A29" s="26" t="s">
        <v>56</v>
      </c>
      <c r="B29" s="121">
        <v>0.25</v>
      </c>
      <c r="C29" s="121">
        <v>0.25</v>
      </c>
      <c r="D29" s="121">
        <v>0.25</v>
      </c>
      <c r="E29" s="121">
        <v>0.28999999999999998</v>
      </c>
      <c r="F29" s="121">
        <v>0.32</v>
      </c>
      <c r="G29" s="125">
        <f>1.1*C29</f>
        <v>0.27500000000000002</v>
      </c>
      <c r="H29" s="125">
        <v>0.29410766004295502</v>
      </c>
      <c r="I29" s="121" t="s">
        <v>36</v>
      </c>
      <c r="J29" s="125">
        <f>1.2*C29</f>
        <v>0.3</v>
      </c>
      <c r="K29" s="121" t="s">
        <v>36</v>
      </c>
      <c r="L29" s="121">
        <v>0.33</v>
      </c>
      <c r="M29" s="121">
        <v>0.38500000000000001</v>
      </c>
      <c r="N29" s="121" t="s">
        <v>36</v>
      </c>
      <c r="O29" s="121" t="s">
        <v>36</v>
      </c>
      <c r="P29" s="121" t="s">
        <v>36</v>
      </c>
      <c r="Q29" s="121" t="s">
        <v>36</v>
      </c>
    </row>
    <row r="30" spans="1:17" x14ac:dyDescent="0.2">
      <c r="A30" s="26" t="s">
        <v>15</v>
      </c>
      <c r="B30" s="121">
        <f t="shared" ref="B30:D32" si="0">B29*2</f>
        <v>0.5</v>
      </c>
      <c r="C30" s="121">
        <f t="shared" si="0"/>
        <v>0.5</v>
      </c>
      <c r="D30" s="121">
        <f t="shared" si="0"/>
        <v>0.5</v>
      </c>
      <c r="E30" s="121">
        <v>0.57999999999999996</v>
      </c>
      <c r="F30" s="121">
        <v>0.64</v>
      </c>
      <c r="G30" s="125">
        <f>1.1*C30</f>
        <v>0.55000000000000004</v>
      </c>
      <c r="H30" s="125">
        <v>0.59062348249913466</v>
      </c>
      <c r="I30" s="121" t="s">
        <v>36</v>
      </c>
      <c r="J30" s="125">
        <f>1.2*C30</f>
        <v>0.6</v>
      </c>
      <c r="K30" s="121" t="s">
        <v>36</v>
      </c>
      <c r="L30" s="121">
        <v>0.66</v>
      </c>
      <c r="M30" s="121">
        <v>0.77</v>
      </c>
      <c r="N30" s="121" t="s">
        <v>36</v>
      </c>
      <c r="O30" s="121" t="s">
        <v>36</v>
      </c>
      <c r="P30" s="121" t="s">
        <v>36</v>
      </c>
      <c r="Q30" s="121" t="s">
        <v>36</v>
      </c>
    </row>
    <row r="31" spans="1:17" x14ac:dyDescent="0.2">
      <c r="A31" s="26" t="s">
        <v>16</v>
      </c>
      <c r="B31" s="121">
        <f t="shared" si="0"/>
        <v>1</v>
      </c>
      <c r="C31" s="121">
        <f t="shared" si="0"/>
        <v>1</v>
      </c>
      <c r="D31" s="121">
        <f t="shared" si="0"/>
        <v>1</v>
      </c>
      <c r="E31" s="121">
        <v>1.1599999999999999</v>
      </c>
      <c r="F31" s="121">
        <v>1.28</v>
      </c>
      <c r="G31" s="125">
        <f>1.1*C31</f>
        <v>1.1000000000000001</v>
      </c>
      <c r="H31" s="125">
        <v>1.1839128349839092</v>
      </c>
      <c r="I31" s="121" t="s">
        <v>36</v>
      </c>
      <c r="J31" s="125">
        <f>1.2*C31</f>
        <v>1.2</v>
      </c>
      <c r="K31" s="121" t="s">
        <v>36</v>
      </c>
      <c r="L31" s="121">
        <v>1.32</v>
      </c>
      <c r="M31" s="121">
        <v>1.54</v>
      </c>
      <c r="N31" s="121" t="s">
        <v>36</v>
      </c>
      <c r="O31" s="121" t="s">
        <v>36</v>
      </c>
      <c r="P31" s="121" t="s">
        <v>36</v>
      </c>
      <c r="Q31" s="121" t="s">
        <v>36</v>
      </c>
    </row>
    <row r="32" spans="1:17" x14ac:dyDescent="0.2">
      <c r="A32" s="26" t="s">
        <v>17</v>
      </c>
      <c r="B32" s="121">
        <f t="shared" si="0"/>
        <v>2</v>
      </c>
      <c r="C32" s="121">
        <f t="shared" si="0"/>
        <v>2</v>
      </c>
      <c r="D32" s="121">
        <f t="shared" si="0"/>
        <v>2</v>
      </c>
      <c r="E32" s="121">
        <v>2.3199999999999998</v>
      </c>
      <c r="F32" s="121">
        <v>2.56</v>
      </c>
      <c r="G32" s="125">
        <f>1.1*C32</f>
        <v>2.2000000000000002</v>
      </c>
      <c r="H32" s="125">
        <v>2.3706653939321054</v>
      </c>
      <c r="I32" s="121" t="s">
        <v>36</v>
      </c>
      <c r="J32" s="125">
        <f>1.2*C32</f>
        <v>2.4</v>
      </c>
      <c r="K32" s="121" t="s">
        <v>36</v>
      </c>
      <c r="L32" s="121">
        <v>2.64</v>
      </c>
      <c r="M32" s="121">
        <v>3.08</v>
      </c>
      <c r="N32" s="121" t="s">
        <v>36</v>
      </c>
      <c r="O32" s="121" t="s">
        <v>36</v>
      </c>
      <c r="P32" s="121" t="s">
        <v>36</v>
      </c>
      <c r="Q32" s="121" t="s">
        <v>36</v>
      </c>
    </row>
    <row r="33" spans="1:17" x14ac:dyDescent="0.2">
      <c r="A33" s="26" t="s">
        <v>102</v>
      </c>
      <c r="B33" s="121">
        <v>1.68</v>
      </c>
      <c r="C33" s="121">
        <v>1.68</v>
      </c>
      <c r="D33" s="121" t="s">
        <v>36</v>
      </c>
      <c r="E33" s="121" t="s">
        <v>36</v>
      </c>
      <c r="F33" s="121">
        <v>2.08</v>
      </c>
      <c r="G33" s="121">
        <v>1.84</v>
      </c>
      <c r="H33" s="121">
        <v>2.06</v>
      </c>
      <c r="I33" s="121" t="s">
        <v>36</v>
      </c>
      <c r="J33" s="121">
        <v>2.3199999999999998</v>
      </c>
      <c r="K33" s="121">
        <v>2.34</v>
      </c>
      <c r="L33" s="121" t="s">
        <v>36</v>
      </c>
      <c r="M33" s="121" t="s">
        <v>36</v>
      </c>
      <c r="N33" s="121" t="s">
        <v>36</v>
      </c>
      <c r="O33" s="121">
        <v>2.65</v>
      </c>
      <c r="P33" s="121" t="s">
        <v>36</v>
      </c>
      <c r="Q33" s="121" t="s">
        <v>36</v>
      </c>
    </row>
    <row r="34" spans="1:17" x14ac:dyDescent="0.2">
      <c r="A34" s="26" t="s">
        <v>103</v>
      </c>
      <c r="B34" s="121">
        <v>2.29</v>
      </c>
      <c r="C34" s="121">
        <v>2.29</v>
      </c>
      <c r="D34" s="121" t="s">
        <v>36</v>
      </c>
      <c r="E34" s="121" t="s">
        <v>36</v>
      </c>
      <c r="F34" s="121">
        <v>2.99</v>
      </c>
      <c r="G34" s="121">
        <v>2.48</v>
      </c>
      <c r="H34" s="121">
        <v>2.69</v>
      </c>
      <c r="I34" s="121" t="s">
        <v>36</v>
      </c>
      <c r="J34" s="121">
        <v>3.1</v>
      </c>
      <c r="K34" s="121">
        <v>3.19</v>
      </c>
      <c r="L34" s="121" t="s">
        <v>36</v>
      </c>
      <c r="M34" s="121" t="s">
        <v>36</v>
      </c>
      <c r="N34" s="121" t="s">
        <v>36</v>
      </c>
      <c r="O34" s="121">
        <v>3.78</v>
      </c>
      <c r="P34" s="121" t="s">
        <v>36</v>
      </c>
      <c r="Q34" s="121" t="s">
        <v>36</v>
      </c>
    </row>
    <row r="35" spans="1:17" x14ac:dyDescent="0.2">
      <c r="A35" s="26" t="s">
        <v>104</v>
      </c>
      <c r="B35" s="121">
        <v>3.41</v>
      </c>
      <c r="C35" s="121">
        <v>3.41</v>
      </c>
      <c r="D35" s="121" t="s">
        <v>36</v>
      </c>
      <c r="E35" s="121" t="s">
        <v>36</v>
      </c>
      <c r="F35" s="121">
        <v>5.18</v>
      </c>
      <c r="G35" s="121">
        <v>3.72</v>
      </c>
      <c r="H35" s="121">
        <v>3.94</v>
      </c>
      <c r="I35" s="121" t="s">
        <v>36</v>
      </c>
      <c r="J35" s="121">
        <v>5.25</v>
      </c>
      <c r="K35" s="121">
        <v>5.46</v>
      </c>
      <c r="L35" s="121" t="s">
        <v>36</v>
      </c>
      <c r="M35" s="121" t="s">
        <v>36</v>
      </c>
      <c r="N35" s="121" t="s">
        <v>36</v>
      </c>
      <c r="O35" s="121">
        <v>5.97</v>
      </c>
      <c r="P35" s="121" t="s">
        <v>36</v>
      </c>
      <c r="Q35" s="121" t="s">
        <v>36</v>
      </c>
    </row>
    <row r="36" spans="1:17" x14ac:dyDescent="0.2">
      <c r="A36" s="26" t="s">
        <v>105</v>
      </c>
      <c r="B36" s="121">
        <v>6.43</v>
      </c>
      <c r="C36" s="121">
        <v>6.43</v>
      </c>
      <c r="D36" s="121" t="s">
        <v>36</v>
      </c>
      <c r="E36" s="121" t="s">
        <v>36</v>
      </c>
      <c r="F36" s="121">
        <v>9.74</v>
      </c>
      <c r="G36" s="121">
        <v>6.98</v>
      </c>
      <c r="H36" s="121">
        <v>7.23</v>
      </c>
      <c r="I36" s="121" t="s">
        <v>36</v>
      </c>
      <c r="J36" s="121">
        <v>8.3000000000000007</v>
      </c>
      <c r="K36" s="121">
        <v>8.8000000000000007</v>
      </c>
      <c r="L36" s="121" t="s">
        <v>36</v>
      </c>
      <c r="M36" s="121" t="s">
        <v>36</v>
      </c>
      <c r="N36" s="121" t="s">
        <v>36</v>
      </c>
      <c r="O36" s="121">
        <v>9.9600000000000009</v>
      </c>
      <c r="P36" s="121" t="s">
        <v>36</v>
      </c>
      <c r="Q36" s="121" t="s">
        <v>36</v>
      </c>
    </row>
    <row r="37" spans="1:17" x14ac:dyDescent="0.2">
      <c r="A37" s="26" t="s">
        <v>106</v>
      </c>
      <c r="B37" s="121">
        <v>11.11</v>
      </c>
      <c r="C37" s="121">
        <v>11.11</v>
      </c>
      <c r="D37" s="121" t="s">
        <v>36</v>
      </c>
      <c r="E37" s="121" t="s">
        <v>36</v>
      </c>
      <c r="F37" s="121">
        <v>15.84</v>
      </c>
      <c r="G37" s="121">
        <v>12.04</v>
      </c>
      <c r="H37" s="121">
        <v>13.27</v>
      </c>
      <c r="I37" s="121" t="s">
        <v>36</v>
      </c>
      <c r="J37" s="121">
        <v>16.920000000000002</v>
      </c>
      <c r="K37" s="121">
        <v>14.51</v>
      </c>
      <c r="L37" s="121" t="s">
        <v>36</v>
      </c>
      <c r="M37" s="121" t="s">
        <v>36</v>
      </c>
      <c r="N37" s="121" t="s">
        <v>36</v>
      </c>
      <c r="O37" s="121">
        <v>17.559999999999999</v>
      </c>
      <c r="P37" s="121" t="s">
        <v>36</v>
      </c>
      <c r="Q37" s="121" t="s">
        <v>36</v>
      </c>
    </row>
    <row r="38" spans="1:17" x14ac:dyDescent="0.2">
      <c r="A38" s="26" t="s">
        <v>107</v>
      </c>
      <c r="B38" s="121">
        <v>10.28</v>
      </c>
      <c r="C38" s="121">
        <v>10.28</v>
      </c>
      <c r="D38" s="121" t="s">
        <v>36</v>
      </c>
      <c r="E38" s="121" t="s">
        <v>36</v>
      </c>
      <c r="F38" s="121">
        <v>13.17</v>
      </c>
      <c r="G38" s="121">
        <v>11.16</v>
      </c>
      <c r="H38" s="121">
        <v>12.05</v>
      </c>
      <c r="I38" s="121" t="s">
        <v>36</v>
      </c>
      <c r="J38" s="121">
        <v>12.94</v>
      </c>
      <c r="K38" s="121">
        <v>13.32</v>
      </c>
      <c r="L38" s="121" t="s">
        <v>36</v>
      </c>
      <c r="M38" s="121" t="s">
        <v>36</v>
      </c>
      <c r="N38" s="121" t="s">
        <v>36</v>
      </c>
      <c r="O38" s="121">
        <v>14.48</v>
      </c>
      <c r="P38" s="121" t="s">
        <v>36</v>
      </c>
      <c r="Q38" s="121" t="s">
        <v>36</v>
      </c>
    </row>
    <row r="39" spans="1:17" x14ac:dyDescent="0.2">
      <c r="A39" s="26" t="s">
        <v>108</v>
      </c>
      <c r="B39" s="121">
        <v>18.21</v>
      </c>
      <c r="C39" s="121">
        <v>18.21</v>
      </c>
      <c r="D39" s="121" t="s">
        <v>36</v>
      </c>
      <c r="E39" s="121" t="s">
        <v>36</v>
      </c>
      <c r="F39" s="121">
        <v>21.17</v>
      </c>
      <c r="G39" s="121">
        <v>19.59</v>
      </c>
      <c r="H39" s="121">
        <v>21.3</v>
      </c>
      <c r="I39" s="121" t="s">
        <v>36</v>
      </c>
      <c r="J39" s="121">
        <v>23.53</v>
      </c>
      <c r="K39" s="121">
        <v>23.53</v>
      </c>
      <c r="L39" s="121" t="s">
        <v>36</v>
      </c>
      <c r="M39" s="121" t="s">
        <v>36</v>
      </c>
      <c r="N39" s="121" t="s">
        <v>36</v>
      </c>
      <c r="O39" s="121">
        <v>25.62</v>
      </c>
      <c r="P39" s="121" t="s">
        <v>36</v>
      </c>
      <c r="Q39" s="121" t="s">
        <v>36</v>
      </c>
    </row>
    <row r="40" spans="1:17" x14ac:dyDescent="0.2">
      <c r="A40" s="26" t="s">
        <v>124</v>
      </c>
      <c r="B40" s="148">
        <v>1.38432</v>
      </c>
      <c r="C40" s="121">
        <v>1.38432</v>
      </c>
      <c r="D40" s="121">
        <v>1.38432</v>
      </c>
      <c r="E40" s="121">
        <v>1.5086399999999998</v>
      </c>
      <c r="F40" s="121">
        <v>1.6665599999999998</v>
      </c>
      <c r="G40" s="121" t="s">
        <v>36</v>
      </c>
      <c r="H40" s="121">
        <v>1.68784</v>
      </c>
      <c r="I40" s="121">
        <v>1.68784</v>
      </c>
      <c r="J40" s="121">
        <v>1.8916799999999998</v>
      </c>
      <c r="K40" s="121">
        <v>1.61056</v>
      </c>
      <c r="L40" s="121" t="s">
        <v>36</v>
      </c>
      <c r="M40" s="121">
        <v>1.7225599999999999</v>
      </c>
      <c r="N40" s="121">
        <v>1.6430399999999998</v>
      </c>
      <c r="O40" s="121">
        <v>2.1728000000000001</v>
      </c>
      <c r="P40" s="121">
        <v>1.6777599999999997</v>
      </c>
      <c r="Q40" s="121">
        <v>1.6777599999999997</v>
      </c>
    </row>
    <row r="41" spans="1:17" x14ac:dyDescent="0.2">
      <c r="A41" s="26" t="s">
        <v>125</v>
      </c>
      <c r="B41" s="148">
        <v>1.8838399999999997</v>
      </c>
      <c r="C41" s="121">
        <v>1.8838399999999997</v>
      </c>
      <c r="D41" s="121">
        <v>1.8838399999999997</v>
      </c>
      <c r="E41" s="121">
        <v>2.0348579999999998</v>
      </c>
      <c r="F41" s="121">
        <v>2.2266859999999999</v>
      </c>
      <c r="G41" s="121" t="s">
        <v>36</v>
      </c>
      <c r="H41" s="121">
        <v>2.2525300000000001</v>
      </c>
      <c r="I41" s="121">
        <v>2.2525300000000001</v>
      </c>
      <c r="J41" s="121">
        <v>2.5001339999999996</v>
      </c>
      <c r="K41" s="121">
        <v>2.1586599999999998</v>
      </c>
      <c r="L41" s="121" t="s">
        <v>36</v>
      </c>
      <c r="M41" s="121">
        <v>2.2946979999999999</v>
      </c>
      <c r="N41" s="121">
        <v>2.1981119999999996</v>
      </c>
      <c r="O41" s="121">
        <v>2.8416219999999996</v>
      </c>
      <c r="P41" s="121">
        <v>2.2402799999999998</v>
      </c>
      <c r="Q41" s="121">
        <v>2.2402799999999998</v>
      </c>
    </row>
    <row r="42" spans="1:17" x14ac:dyDescent="0.2">
      <c r="A42" s="26" t="s">
        <v>126</v>
      </c>
      <c r="B42" s="148">
        <v>2.8828800000000001</v>
      </c>
      <c r="C42" s="121">
        <v>2.8828800000000001</v>
      </c>
      <c r="D42" s="121">
        <v>2.8828800000000001</v>
      </c>
      <c r="E42" s="121">
        <v>3.0872799999999998</v>
      </c>
      <c r="F42" s="121">
        <v>3.346924</v>
      </c>
      <c r="G42" s="121" t="s">
        <v>36</v>
      </c>
      <c r="H42" s="121">
        <v>3.3819099999999995</v>
      </c>
      <c r="I42" s="121">
        <v>3.3819099999999995</v>
      </c>
      <c r="J42" s="121">
        <v>3.7170419999999997</v>
      </c>
      <c r="K42" s="121">
        <v>3.2548459999999997</v>
      </c>
      <c r="L42" s="121" t="s">
        <v>36</v>
      </c>
      <c r="M42" s="121">
        <v>3.4389879999999997</v>
      </c>
      <c r="N42" s="121">
        <v>3.3082559999999996</v>
      </c>
      <c r="O42" s="121">
        <v>4.179252</v>
      </c>
      <c r="P42" s="121">
        <v>3.3653339999999998</v>
      </c>
      <c r="Q42" s="121">
        <v>3.3653339999999998</v>
      </c>
    </row>
    <row r="43" spans="1:17" x14ac:dyDescent="0.2">
      <c r="A43" s="26" t="s">
        <v>127</v>
      </c>
      <c r="B43" s="148">
        <v>4.88096</v>
      </c>
      <c r="C43" s="121">
        <v>4.88096</v>
      </c>
      <c r="D43" s="121">
        <v>4.88096</v>
      </c>
      <c r="E43" s="121">
        <v>5.1921239999999997</v>
      </c>
      <c r="F43" s="121">
        <v>5.5873999999999997</v>
      </c>
      <c r="G43" s="121" t="s">
        <v>36</v>
      </c>
      <c r="H43" s="121">
        <v>5.6406699999999992</v>
      </c>
      <c r="I43" s="121">
        <v>5.6406699999999992</v>
      </c>
      <c r="J43" s="121">
        <v>6.1508719999999997</v>
      </c>
      <c r="K43" s="121">
        <v>5.4472319999999996</v>
      </c>
      <c r="L43" s="121" t="s">
        <v>36</v>
      </c>
      <c r="M43" s="121">
        <v>5.7275679999999998</v>
      </c>
      <c r="N43" s="121">
        <v>5.5285299999999999</v>
      </c>
      <c r="O43" s="121">
        <v>6.8545120000000006</v>
      </c>
      <c r="P43" s="121">
        <v>5.6154419999999998</v>
      </c>
      <c r="Q43" s="121">
        <v>5.6154419999999998</v>
      </c>
    </row>
    <row r="44" spans="1:17" x14ac:dyDescent="0.2">
      <c r="A44" s="26" t="s">
        <v>128</v>
      </c>
      <c r="B44" s="148">
        <v>9.5334399999999988</v>
      </c>
      <c r="C44" s="121">
        <v>9.5334399999999988</v>
      </c>
      <c r="D44" s="121">
        <v>9.5334399999999988</v>
      </c>
      <c r="E44" s="121">
        <v>10.244261999999999</v>
      </c>
      <c r="F44" s="121">
        <v>11.147206000000001</v>
      </c>
      <c r="G44" s="121" t="s">
        <v>36</v>
      </c>
      <c r="H44" s="121">
        <v>11.268880000000001</v>
      </c>
      <c r="I44" s="121">
        <v>11.268880000000001</v>
      </c>
      <c r="J44" s="121">
        <v>12.434366000000001</v>
      </c>
      <c r="K44" s="121">
        <v>10.827012</v>
      </c>
      <c r="L44" s="121" t="s">
        <v>36</v>
      </c>
      <c r="M44" s="121">
        <v>11.467385999999998</v>
      </c>
      <c r="N44" s="121">
        <v>11.012721999999998</v>
      </c>
      <c r="O44" s="121">
        <v>14.041733999999998</v>
      </c>
      <c r="P44" s="121">
        <v>11.211241999999999</v>
      </c>
      <c r="Q44" s="121">
        <v>11.211241999999999</v>
      </c>
    </row>
    <row r="45" spans="1:17" x14ac:dyDescent="0.2">
      <c r="A45" s="26" t="s">
        <v>129</v>
      </c>
      <c r="B45" s="148">
        <v>8.8771199999999997</v>
      </c>
      <c r="C45" s="121">
        <v>8.8771199999999997</v>
      </c>
      <c r="D45" s="121">
        <v>8.8771199999999997</v>
      </c>
      <c r="E45" s="121">
        <v>9.40184</v>
      </c>
      <c r="F45" s="121">
        <v>10.068365999999999</v>
      </c>
      <c r="G45" s="121" t="s">
        <v>36</v>
      </c>
      <c r="H45" s="121">
        <v>10.158175999999999</v>
      </c>
      <c r="I45" s="121">
        <v>10.158175999999999</v>
      </c>
      <c r="J45" s="121">
        <v>11.018518</v>
      </c>
      <c r="K45" s="121">
        <v>9.8320039999999995</v>
      </c>
      <c r="L45" s="121" t="s">
        <v>36</v>
      </c>
      <c r="M45" s="121">
        <v>10.304727999999999</v>
      </c>
      <c r="N45" s="121">
        <v>9.9690919999999998</v>
      </c>
      <c r="O45" s="121">
        <v>12.205031999999997</v>
      </c>
      <c r="P45" s="121">
        <v>10.115629999999999</v>
      </c>
      <c r="Q45" s="121">
        <v>10.115629999999999</v>
      </c>
    </row>
    <row r="46" spans="1:17" x14ac:dyDescent="0.2">
      <c r="A46" s="26" t="s">
        <v>130</v>
      </c>
      <c r="B46" s="148">
        <v>15.52768</v>
      </c>
      <c r="C46" s="121">
        <v>15.52768</v>
      </c>
      <c r="D46" s="121">
        <v>15.52768</v>
      </c>
      <c r="E46" s="121">
        <v>16.558821999999999</v>
      </c>
      <c r="F46" s="121">
        <v>17.868648</v>
      </c>
      <c r="G46" s="121" t="s">
        <v>36</v>
      </c>
      <c r="H46" s="121">
        <v>18.045145999999999</v>
      </c>
      <c r="I46" s="121">
        <v>18.045145999999999</v>
      </c>
      <c r="J46" s="121">
        <v>19.735841999999998</v>
      </c>
      <c r="K46" s="121">
        <v>17.404169999999997</v>
      </c>
      <c r="L46" s="121" t="s">
        <v>36</v>
      </c>
      <c r="M46" s="121">
        <v>18.333126</v>
      </c>
      <c r="N46" s="121">
        <v>17.673558</v>
      </c>
      <c r="O46" s="121">
        <v>22.067513999999999</v>
      </c>
      <c r="P46" s="121">
        <v>17.961537999999997</v>
      </c>
      <c r="Q46" s="121">
        <v>17.961537999999997</v>
      </c>
    </row>
    <row r="47" spans="1:17" x14ac:dyDescent="0.2">
      <c r="A47" s="26" t="s">
        <v>131</v>
      </c>
      <c r="B47" s="148">
        <v>3.1852799999999997</v>
      </c>
      <c r="C47" s="121">
        <v>3.1852799999999997</v>
      </c>
      <c r="D47" s="121">
        <v>3.1852799999999997</v>
      </c>
      <c r="E47" s="121">
        <v>3.4229999999999996</v>
      </c>
      <c r="F47" s="121">
        <v>3.72512</v>
      </c>
      <c r="G47" s="121" t="s">
        <v>36</v>
      </c>
      <c r="H47" s="121">
        <v>3.76586</v>
      </c>
      <c r="I47" s="121">
        <v>3.7657199999999995</v>
      </c>
      <c r="J47" s="121">
        <v>4.1556199999999999</v>
      </c>
      <c r="K47" s="121">
        <v>3.6180199999999996</v>
      </c>
      <c r="L47" s="121" t="s">
        <v>36</v>
      </c>
      <c r="M47" s="121">
        <v>3.8320799999999999</v>
      </c>
      <c r="N47" s="121">
        <v>3.6805999999999996</v>
      </c>
      <c r="O47" s="121">
        <v>4.6933599999999993</v>
      </c>
      <c r="P47" s="121">
        <v>3.7465399999999995</v>
      </c>
      <c r="Q47" s="121">
        <v>3.7465399999999995</v>
      </c>
    </row>
    <row r="48" spans="1:17" x14ac:dyDescent="0.2">
      <c r="A48" s="26" t="s">
        <v>132</v>
      </c>
      <c r="B48" s="148">
        <v>5.48576</v>
      </c>
      <c r="C48" s="121">
        <v>5.48576</v>
      </c>
      <c r="D48" s="121">
        <v>5.48576</v>
      </c>
      <c r="E48" s="121">
        <v>5.8635919999999997</v>
      </c>
      <c r="F48" s="121">
        <v>6.3437779999999995</v>
      </c>
      <c r="G48" s="121" t="s">
        <v>36</v>
      </c>
      <c r="H48" s="121">
        <v>6.4085279999999996</v>
      </c>
      <c r="I48" s="121">
        <v>6.4083039999999993</v>
      </c>
      <c r="J48" s="121">
        <v>7.0280139999999998</v>
      </c>
      <c r="K48" s="121">
        <v>6.173551999999999</v>
      </c>
      <c r="L48" s="121" t="s">
        <v>36</v>
      </c>
      <c r="M48" s="121">
        <v>6.5137799999999997</v>
      </c>
      <c r="N48" s="121">
        <v>6.2720000000000002</v>
      </c>
      <c r="O48" s="121">
        <v>7.8826999999999989</v>
      </c>
      <c r="P48" s="121">
        <v>6.3778259999999989</v>
      </c>
      <c r="Q48" s="121">
        <v>6.3778259999999989</v>
      </c>
    </row>
    <row r="49" spans="1:17" ht="17" x14ac:dyDescent="0.2">
      <c r="A49" s="149" t="s">
        <v>133</v>
      </c>
      <c r="B49" s="147">
        <v>0.41159999999999997</v>
      </c>
      <c r="C49" s="121">
        <v>0.41159999999999997</v>
      </c>
      <c r="D49" s="121">
        <v>0.41159999999999997</v>
      </c>
      <c r="E49" s="121">
        <v>0.44280599999999998</v>
      </c>
      <c r="F49" s="121">
        <v>0.48245399999999999</v>
      </c>
      <c r="G49" s="121" t="s">
        <v>36</v>
      </c>
      <c r="H49" s="121">
        <v>0.487788</v>
      </c>
      <c r="I49" s="121"/>
      <c r="J49" s="121">
        <v>0.53894399999999998</v>
      </c>
      <c r="K49" s="121">
        <v>0.46838400000000002</v>
      </c>
      <c r="L49" s="121" t="s">
        <v>36</v>
      </c>
      <c r="M49" s="121">
        <v>0.49649599999999999</v>
      </c>
      <c r="N49" s="121" t="s">
        <v>36</v>
      </c>
      <c r="O49" s="121">
        <v>0.60950400000000005</v>
      </c>
      <c r="P49" s="121" t="s">
        <v>36</v>
      </c>
      <c r="Q49" s="121" t="s">
        <v>36</v>
      </c>
    </row>
    <row r="50" spans="1:17" ht="17" x14ac:dyDescent="0.2">
      <c r="A50" s="149" t="s">
        <v>134</v>
      </c>
      <c r="B50" s="147">
        <v>0.59079999999999999</v>
      </c>
      <c r="C50" s="121">
        <v>0.59079999999999999</v>
      </c>
      <c r="D50" s="121">
        <v>0.59079999999999999</v>
      </c>
      <c r="E50" s="121">
        <v>0.62679399999999996</v>
      </c>
      <c r="F50" s="121">
        <v>0.67339999999999989</v>
      </c>
      <c r="G50" s="121" t="s">
        <v>36</v>
      </c>
      <c r="H50" s="121">
        <v>0.6796859999999999</v>
      </c>
      <c r="I50" s="121"/>
      <c r="J50" s="121">
        <v>0.73981600000000003</v>
      </c>
      <c r="K50" s="121">
        <v>0.65686599999999995</v>
      </c>
      <c r="L50" s="121" t="s">
        <v>36</v>
      </c>
      <c r="M50" s="121">
        <v>0.68990600000000002</v>
      </c>
      <c r="N50" s="121" t="s">
        <v>36</v>
      </c>
      <c r="O50" s="121">
        <v>0.82279399999999991</v>
      </c>
      <c r="P50" s="121" t="s">
        <v>36</v>
      </c>
      <c r="Q50" s="121" t="s">
        <v>36</v>
      </c>
    </row>
    <row r="51" spans="1:17" ht="17" x14ac:dyDescent="0.2">
      <c r="A51" s="149" t="s">
        <v>135</v>
      </c>
      <c r="B51" s="147">
        <v>1.1801999999999999</v>
      </c>
      <c r="C51" s="121">
        <v>1.1801999999999999</v>
      </c>
      <c r="D51" s="121">
        <v>1.1801999999999999</v>
      </c>
      <c r="E51" s="121">
        <v>1.253574</v>
      </c>
      <c r="F51" s="121">
        <v>1.3467999999999998</v>
      </c>
      <c r="G51" s="121" t="s">
        <v>36</v>
      </c>
      <c r="H51" s="121">
        <v>1.3593719999999998</v>
      </c>
      <c r="I51" s="121"/>
      <c r="J51" s="121">
        <v>1.4796320000000001</v>
      </c>
      <c r="K51" s="121">
        <v>1.3137319999999999</v>
      </c>
      <c r="L51" s="121" t="s">
        <v>36</v>
      </c>
      <c r="M51" s="121">
        <v>1.3798259999999998</v>
      </c>
      <c r="N51" s="121" t="s">
        <v>36</v>
      </c>
      <c r="O51" s="121">
        <v>1.6455879999999998</v>
      </c>
      <c r="P51" s="121" t="s">
        <v>36</v>
      </c>
      <c r="Q51" s="121" t="s">
        <v>36</v>
      </c>
    </row>
    <row r="52" spans="1:17" ht="17" x14ac:dyDescent="0.2">
      <c r="A52" s="149" t="s">
        <v>136</v>
      </c>
      <c r="B52" s="147">
        <v>2.3603999999999998</v>
      </c>
      <c r="C52" s="121">
        <v>2.3603999999999998</v>
      </c>
      <c r="D52" s="121">
        <v>2.3603999999999998</v>
      </c>
      <c r="E52" s="121">
        <v>2.5071479999999999</v>
      </c>
      <c r="F52" s="121">
        <v>2.6935999999999996</v>
      </c>
      <c r="G52" s="121" t="s">
        <v>36</v>
      </c>
      <c r="H52" s="121">
        <v>2.7187299999999999</v>
      </c>
      <c r="I52" s="121"/>
      <c r="J52" s="121">
        <v>2.9592640000000001</v>
      </c>
      <c r="K52" s="121">
        <v>2.6274639999999998</v>
      </c>
      <c r="L52" s="121" t="s">
        <v>36</v>
      </c>
      <c r="M52" s="121">
        <v>2.7596379999999998</v>
      </c>
      <c r="N52" s="121" t="s">
        <v>36</v>
      </c>
      <c r="O52" s="121">
        <v>3.2911619999999999</v>
      </c>
      <c r="P52" s="121" t="s">
        <v>36</v>
      </c>
      <c r="Q52" s="121" t="s">
        <v>36</v>
      </c>
    </row>
    <row r="53" spans="1:17" ht="17" x14ac:dyDescent="0.2">
      <c r="A53" s="149" t="s">
        <v>137</v>
      </c>
      <c r="B53" s="147">
        <v>2.5227999999999997</v>
      </c>
      <c r="C53" s="121">
        <v>2.5227999999999997</v>
      </c>
      <c r="D53" s="121">
        <v>2.5227999999999997</v>
      </c>
      <c r="E53" s="121">
        <v>2.6874399999999996</v>
      </c>
      <c r="F53" s="121">
        <v>2.8966699999999994</v>
      </c>
      <c r="G53" s="121" t="s">
        <v>36</v>
      </c>
      <c r="H53" s="121">
        <v>2.9248939999999997</v>
      </c>
      <c r="I53" s="121"/>
      <c r="J53" s="121">
        <v>3.1948280000000002</v>
      </c>
      <c r="K53" s="121">
        <v>2.822498</v>
      </c>
      <c r="L53" s="121" t="s">
        <v>36</v>
      </c>
      <c r="M53" s="121">
        <v>2.970758</v>
      </c>
      <c r="N53" s="121" t="s">
        <v>36</v>
      </c>
      <c r="O53" s="121">
        <v>3.5672419999999994</v>
      </c>
      <c r="P53" s="121" t="s">
        <v>36</v>
      </c>
      <c r="Q53" s="121" t="s">
        <v>36</v>
      </c>
    </row>
    <row r="54" spans="1:17" x14ac:dyDescent="0.2">
      <c r="A54" s="26" t="s">
        <v>92</v>
      </c>
      <c r="B54" s="125">
        <v>2.5000000000000001E-2</v>
      </c>
      <c r="C54" s="125">
        <v>2.5000000000000001E-2</v>
      </c>
      <c r="D54" s="125">
        <v>2.5000000000000001E-2</v>
      </c>
      <c r="E54" s="125">
        <v>2.5999999999999999E-2</v>
      </c>
      <c r="F54" s="121">
        <v>3.5000000000000003E-2</v>
      </c>
      <c r="G54" s="125">
        <v>2.5999999999999999E-2</v>
      </c>
      <c r="H54" s="125">
        <v>2.8690975387420242E-2</v>
      </c>
      <c r="I54" s="125">
        <v>3.1E-2</v>
      </c>
      <c r="J54" s="125">
        <v>2.9000000000000001E-2</v>
      </c>
      <c r="K54" s="121">
        <v>2.5000000000000001E-2</v>
      </c>
      <c r="L54" s="121">
        <v>2.5000000000000001E-2</v>
      </c>
      <c r="M54" s="121">
        <v>2.5000000000000001E-2</v>
      </c>
      <c r="N54" s="121">
        <v>2.9000000000000001E-2</v>
      </c>
      <c r="O54" s="121">
        <v>3.4500000000000003E-2</v>
      </c>
      <c r="P54" s="121">
        <v>2.5000000000000001E-2</v>
      </c>
      <c r="Q54" s="121">
        <v>2.5000000000000001E-2</v>
      </c>
    </row>
    <row r="55" spans="1:17" x14ac:dyDescent="0.2">
      <c r="A55" s="26" t="s">
        <v>58</v>
      </c>
      <c r="B55" s="125">
        <v>4.1900000000000004</v>
      </c>
      <c r="C55" s="125">
        <v>4.1900000000000004</v>
      </c>
      <c r="D55" s="125">
        <v>4.1900000000000004</v>
      </c>
      <c r="E55" s="125">
        <v>4.1900000000000004</v>
      </c>
      <c r="F55" s="125">
        <v>4.1900000000000004</v>
      </c>
      <c r="G55" s="125">
        <v>4.1900000000000004</v>
      </c>
      <c r="H55" s="125">
        <v>4.1900000000000004</v>
      </c>
      <c r="I55" s="125">
        <v>4.1900000000000004</v>
      </c>
      <c r="J55" s="125">
        <v>4.1900000000000004</v>
      </c>
      <c r="K55" s="125">
        <v>4.1900000000000004</v>
      </c>
      <c r="L55" s="125">
        <v>4.1900000000000004</v>
      </c>
      <c r="M55" s="125">
        <v>4.1900000000000004</v>
      </c>
      <c r="N55" s="125">
        <v>4.1900000000000004</v>
      </c>
      <c r="O55" s="125">
        <v>4.1900000000000004</v>
      </c>
      <c r="P55" s="125">
        <v>4.1900000000000004</v>
      </c>
      <c r="Q55" s="125">
        <v>4.1900000000000004</v>
      </c>
    </row>
    <row r="56" spans="1:17" x14ac:dyDescent="0.2">
      <c r="A56" s="26" t="s">
        <v>59</v>
      </c>
      <c r="B56" s="125">
        <v>0.44</v>
      </c>
      <c r="C56" s="125">
        <v>0.44</v>
      </c>
      <c r="D56" s="125">
        <v>0.44</v>
      </c>
      <c r="E56" s="125">
        <v>0.44</v>
      </c>
      <c r="F56" s="125">
        <v>0.44</v>
      </c>
      <c r="G56" s="125">
        <v>0.44</v>
      </c>
      <c r="H56" s="125">
        <v>0.44</v>
      </c>
      <c r="I56" s="125">
        <v>0.44</v>
      </c>
      <c r="J56" s="125">
        <v>0.44</v>
      </c>
      <c r="K56" s="125">
        <v>0.44</v>
      </c>
      <c r="L56" s="125">
        <v>0.44</v>
      </c>
      <c r="M56" s="125">
        <v>0.44</v>
      </c>
      <c r="N56" s="125">
        <v>0.44</v>
      </c>
      <c r="O56" s="125">
        <v>0.44</v>
      </c>
      <c r="P56" s="125">
        <v>0.44</v>
      </c>
      <c r="Q56" s="125">
        <v>0.44</v>
      </c>
    </row>
    <row r="57" spans="1:17" x14ac:dyDescent="0.2">
      <c r="A57" s="26" t="s">
        <v>64</v>
      </c>
      <c r="B57" s="125">
        <v>0</v>
      </c>
      <c r="C57" s="125">
        <v>0</v>
      </c>
      <c r="D57" s="125">
        <v>0</v>
      </c>
      <c r="E57" s="125">
        <v>0</v>
      </c>
      <c r="F57" s="125">
        <v>0</v>
      </c>
      <c r="G57" s="125">
        <v>0</v>
      </c>
      <c r="H57" s="125"/>
      <c r="I57" s="125"/>
      <c r="J57" s="125">
        <v>0</v>
      </c>
      <c r="K57" s="125">
        <v>0</v>
      </c>
      <c r="L57" s="125">
        <v>0</v>
      </c>
      <c r="M57" s="125">
        <v>0</v>
      </c>
      <c r="N57" s="125">
        <v>0</v>
      </c>
      <c r="O57" s="125">
        <v>0</v>
      </c>
      <c r="P57" s="125">
        <v>0</v>
      </c>
      <c r="Q57" s="125">
        <v>0</v>
      </c>
    </row>
    <row r="58" spans="1:17" x14ac:dyDescent="0.2">
      <c r="A58" s="26" t="s">
        <v>111</v>
      </c>
      <c r="B58" s="125">
        <v>6.42</v>
      </c>
      <c r="C58" s="125">
        <v>6.42</v>
      </c>
      <c r="D58" s="125">
        <v>6.42</v>
      </c>
      <c r="E58" s="125">
        <v>6.42</v>
      </c>
      <c r="F58" s="125">
        <v>6.42</v>
      </c>
      <c r="G58" s="125">
        <v>6.42</v>
      </c>
      <c r="H58" s="125">
        <v>6.42</v>
      </c>
      <c r="I58" s="125">
        <v>6.42</v>
      </c>
      <c r="J58" s="125">
        <v>6.42</v>
      </c>
      <c r="K58" s="125">
        <v>6.42</v>
      </c>
      <c r="L58" s="125">
        <v>6.42</v>
      </c>
      <c r="M58" s="125">
        <v>6.42</v>
      </c>
      <c r="N58" s="125">
        <v>6.42</v>
      </c>
      <c r="O58" s="125">
        <v>6.42</v>
      </c>
      <c r="P58" s="125">
        <v>6.42</v>
      </c>
      <c r="Q58" s="125">
        <v>6.42</v>
      </c>
    </row>
    <row r="59" spans="1:17" x14ac:dyDescent="0.2">
      <c r="A59" s="26" t="s">
        <v>112</v>
      </c>
      <c r="B59" s="125">
        <v>0.44</v>
      </c>
      <c r="C59" s="125">
        <v>0.44</v>
      </c>
      <c r="D59" s="125">
        <v>0.44</v>
      </c>
      <c r="E59" s="125">
        <v>0.44</v>
      </c>
      <c r="F59" s="125">
        <v>0.44</v>
      </c>
      <c r="G59" s="125">
        <v>0.44</v>
      </c>
      <c r="H59" s="125">
        <v>0.44</v>
      </c>
      <c r="I59" s="125">
        <v>0.44</v>
      </c>
      <c r="J59" s="125">
        <v>0.44</v>
      </c>
      <c r="K59" s="125">
        <v>0.44</v>
      </c>
      <c r="L59" s="125">
        <v>0.44</v>
      </c>
      <c r="M59" s="125">
        <v>0.44</v>
      </c>
      <c r="N59" s="125">
        <v>0.44</v>
      </c>
      <c r="O59" s="125">
        <v>0.44</v>
      </c>
      <c r="P59" s="125">
        <v>0.44</v>
      </c>
      <c r="Q59" s="125">
        <v>0.44</v>
      </c>
    </row>
    <row r="60" spans="1:17" x14ac:dyDescent="0.2">
      <c r="A60" s="26" t="s">
        <v>113</v>
      </c>
      <c r="B60" s="125">
        <v>0</v>
      </c>
      <c r="C60" s="125">
        <v>0</v>
      </c>
      <c r="D60" s="125">
        <v>0</v>
      </c>
      <c r="E60" s="125">
        <v>0</v>
      </c>
      <c r="F60" s="125">
        <v>0</v>
      </c>
      <c r="G60" s="125">
        <v>0</v>
      </c>
      <c r="H60" s="125" t="s">
        <v>123</v>
      </c>
      <c r="I60" s="125" t="s">
        <v>123</v>
      </c>
      <c r="J60" s="125">
        <v>0</v>
      </c>
      <c r="K60" s="125">
        <v>0</v>
      </c>
      <c r="L60" s="125">
        <v>0</v>
      </c>
      <c r="M60" s="125">
        <v>0</v>
      </c>
      <c r="N60" s="125">
        <v>0</v>
      </c>
      <c r="O60" s="125">
        <v>0</v>
      </c>
      <c r="P60" s="125">
        <v>0</v>
      </c>
      <c r="Q60" s="125">
        <v>0</v>
      </c>
    </row>
  </sheetData>
  <dataConsolidate/>
  <conditionalFormatting sqref="I2:I16">
    <cfRule type="cellIs" dxfId="1" priority="1" operator="equal">
      <formula>0</formula>
    </cfRule>
    <cfRule type="containsBlanks" dxfId="0" priority="2">
      <formula>LEN(TRIM(I2))=0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0AE05-0AAE-C840-89FE-38664A456088}">
  <dimension ref="A1:Q51"/>
  <sheetViews>
    <sheetView zoomScale="120" zoomScaleNormal="120" workbookViewId="0">
      <selection activeCell="H35" sqref="H35"/>
    </sheetView>
  </sheetViews>
  <sheetFormatPr baseColWidth="10" defaultRowHeight="16" x14ac:dyDescent="0.2"/>
  <cols>
    <col min="1" max="1" width="20.33203125" bestFit="1" customWidth="1"/>
    <col min="2" max="2" width="18.1640625" bestFit="1" customWidth="1"/>
    <col min="3" max="3" width="16.33203125" bestFit="1" customWidth="1"/>
    <col min="4" max="4" width="13.1640625" bestFit="1" customWidth="1"/>
    <col min="5" max="5" width="15" bestFit="1" customWidth="1"/>
    <col min="6" max="6" width="13" bestFit="1" customWidth="1"/>
    <col min="7" max="7" width="11" bestFit="1" customWidth="1"/>
    <col min="8" max="8" width="11.1640625" bestFit="1" customWidth="1"/>
    <col min="9" max="9" width="11.1640625" customWidth="1"/>
    <col min="10" max="10" width="17.5" bestFit="1" customWidth="1"/>
    <col min="11" max="11" width="19.33203125" bestFit="1" customWidth="1"/>
    <col min="12" max="12" width="20.6640625" bestFit="1" customWidth="1"/>
    <col min="13" max="13" width="18.5" bestFit="1" customWidth="1"/>
    <col min="14" max="14" width="17" bestFit="1" customWidth="1"/>
    <col min="15" max="15" width="23.33203125" bestFit="1" customWidth="1"/>
    <col min="16" max="16" width="23" bestFit="1" customWidth="1"/>
    <col min="17" max="17" width="22.1640625" bestFit="1" customWidth="1"/>
  </cols>
  <sheetData>
    <row r="1" spans="1:17" x14ac:dyDescent="0.2">
      <c r="A1" s="26"/>
      <c r="B1" s="27" t="s">
        <v>39</v>
      </c>
      <c r="C1" s="27" t="s">
        <v>40</v>
      </c>
      <c r="D1" s="27" t="s">
        <v>98</v>
      </c>
      <c r="E1" s="27" t="s">
        <v>95</v>
      </c>
      <c r="F1" s="65" t="s">
        <v>41</v>
      </c>
      <c r="G1" s="65" t="s">
        <v>42</v>
      </c>
      <c r="H1" s="65" t="s">
        <v>87</v>
      </c>
      <c r="I1" s="65" t="s">
        <v>122</v>
      </c>
      <c r="J1" s="65" t="s">
        <v>43</v>
      </c>
      <c r="K1" s="65" t="s">
        <v>84</v>
      </c>
      <c r="L1" s="65" t="s">
        <v>44</v>
      </c>
      <c r="M1" s="65" t="s">
        <v>45</v>
      </c>
      <c r="N1" s="65" t="s">
        <v>46</v>
      </c>
      <c r="O1" s="65" t="s">
        <v>99</v>
      </c>
      <c r="P1" s="65" t="s">
        <v>57</v>
      </c>
      <c r="Q1" s="65" t="s">
        <v>101</v>
      </c>
    </row>
    <row r="2" spans="1:17" x14ac:dyDescent="0.2">
      <c r="A2" s="26" t="s">
        <v>86</v>
      </c>
      <c r="B2" s="121">
        <v>7.0999999999999994E-2</v>
      </c>
      <c r="C2" s="121">
        <v>7.0999999999999994E-2</v>
      </c>
      <c r="D2" s="121">
        <v>7.0999999999999994E-2</v>
      </c>
      <c r="E2" s="121">
        <v>8.2000000000000003E-2</v>
      </c>
      <c r="F2" s="121">
        <v>8.5999999999999993E-2</v>
      </c>
      <c r="G2" s="121">
        <v>7.9000000000000001E-2</v>
      </c>
      <c r="H2" s="121">
        <v>8.5999999999999993E-2</v>
      </c>
      <c r="I2" s="124">
        <v>7.0151999999999992E-2</v>
      </c>
      <c r="J2" s="121">
        <v>8.5999999999999993E-2</v>
      </c>
      <c r="K2" s="121">
        <v>8.5999999999999993E-2</v>
      </c>
      <c r="L2" s="121">
        <v>8.5999999999999993E-2</v>
      </c>
      <c r="M2" s="121">
        <v>9.8000000000000004E-2</v>
      </c>
      <c r="N2" s="121">
        <v>8.5999999999999993E-2</v>
      </c>
      <c r="O2" s="121">
        <v>9.5000000000000001E-2</v>
      </c>
      <c r="P2" s="121">
        <v>8.5999999999999993E-2</v>
      </c>
      <c r="Q2" s="121">
        <v>8.5999999999999993E-2</v>
      </c>
    </row>
    <row r="3" spans="1:17" x14ac:dyDescent="0.2">
      <c r="A3" s="26" t="s">
        <v>55</v>
      </c>
      <c r="B3" s="121">
        <v>9.6000000000000002E-2</v>
      </c>
      <c r="C3" s="121">
        <v>9.6000000000000002E-2</v>
      </c>
      <c r="D3" s="121">
        <v>9.6000000000000002E-2</v>
      </c>
      <c r="E3" s="121">
        <v>0.11600000000000001</v>
      </c>
      <c r="F3" s="121">
        <v>0.11600000000000001</v>
      </c>
      <c r="G3" s="121">
        <v>0.106</v>
      </c>
      <c r="H3" s="121">
        <v>0.11600000000000001</v>
      </c>
      <c r="I3" s="124">
        <v>0.11546400000000001</v>
      </c>
      <c r="J3" s="121">
        <v>0.11600000000000001</v>
      </c>
      <c r="K3" s="121">
        <v>0.11600000000000001</v>
      </c>
      <c r="L3" s="121">
        <v>0.11600000000000001</v>
      </c>
      <c r="M3" s="121">
        <v>0.13200000000000001</v>
      </c>
      <c r="N3" s="121">
        <v>0.11600000000000001</v>
      </c>
      <c r="O3" s="121">
        <v>0.125</v>
      </c>
      <c r="P3" s="121">
        <v>0.11600000000000001</v>
      </c>
      <c r="Q3" s="121">
        <v>0.11600000000000001</v>
      </c>
    </row>
    <row r="4" spans="1:17" x14ac:dyDescent="0.2">
      <c r="A4" s="26" t="s">
        <v>4</v>
      </c>
      <c r="B4" s="121">
        <v>0.19500000000000001</v>
      </c>
      <c r="C4" s="121">
        <v>0.19500000000000001</v>
      </c>
      <c r="D4" s="121">
        <v>0.19500000000000001</v>
      </c>
      <c r="E4" s="121">
        <v>0.22500000000000001</v>
      </c>
      <c r="F4" s="121">
        <v>0.23499999999999999</v>
      </c>
      <c r="G4" s="121">
        <v>0.215</v>
      </c>
      <c r="H4" s="121">
        <v>0.23400000000000001</v>
      </c>
      <c r="I4" s="124">
        <v>0.21850800000000001</v>
      </c>
      <c r="J4" s="121">
        <v>0.23499999999999999</v>
      </c>
      <c r="K4" s="121">
        <v>0.23499999999999999</v>
      </c>
      <c r="L4" s="121">
        <v>0.23499999999999999</v>
      </c>
      <c r="M4" s="121">
        <v>0.26700000000000002</v>
      </c>
      <c r="N4" s="121">
        <v>0.23499999999999999</v>
      </c>
      <c r="O4" s="121">
        <v>0.255</v>
      </c>
      <c r="P4" s="121">
        <v>0.23499999999999999</v>
      </c>
      <c r="Q4" s="121">
        <v>0.23499999999999999</v>
      </c>
    </row>
    <row r="5" spans="1:17" x14ac:dyDescent="0.2">
      <c r="A5" s="26" t="s">
        <v>96</v>
      </c>
      <c r="B5" s="121">
        <v>0.38500000000000001</v>
      </c>
      <c r="C5" s="121">
        <v>0.38500000000000001</v>
      </c>
      <c r="D5" s="121">
        <v>0.38500000000000001</v>
      </c>
      <c r="E5" s="121">
        <v>0.44500000000000001</v>
      </c>
      <c r="F5" s="121">
        <v>0.46500000000000002</v>
      </c>
      <c r="G5" s="121">
        <v>0.42499999999999999</v>
      </c>
      <c r="H5" s="121">
        <v>0.46500000000000002</v>
      </c>
      <c r="I5" s="124">
        <v>0.46185600000000004</v>
      </c>
      <c r="J5" s="121">
        <v>0.46500000000000002</v>
      </c>
      <c r="K5" s="121">
        <v>0.46500000000000002</v>
      </c>
      <c r="L5" s="121">
        <v>0.46500000000000002</v>
      </c>
      <c r="M5" s="121">
        <v>0.52600000000000002</v>
      </c>
      <c r="N5" s="121">
        <v>0.46500000000000002</v>
      </c>
      <c r="O5" s="121">
        <v>0.505</v>
      </c>
      <c r="P5" s="121">
        <v>0.46500000000000002</v>
      </c>
      <c r="Q5" s="121">
        <v>0.46500000000000002</v>
      </c>
    </row>
    <row r="6" spans="1:17" x14ac:dyDescent="0.2">
      <c r="A6" s="26" t="s">
        <v>97</v>
      </c>
      <c r="B6" s="121">
        <v>0.76900000000000002</v>
      </c>
      <c r="C6" s="121">
        <v>0.76900000000000002</v>
      </c>
      <c r="D6" s="121">
        <v>0.76900000000000002</v>
      </c>
      <c r="E6" s="121">
        <v>0.88900000000000001</v>
      </c>
      <c r="F6" s="121">
        <v>0.92900000000000005</v>
      </c>
      <c r="G6" s="121">
        <v>0.84899999999999998</v>
      </c>
      <c r="H6" s="121">
        <v>0.92900000000000005</v>
      </c>
      <c r="I6" s="124">
        <v>0.92371200000000009</v>
      </c>
      <c r="J6" s="121">
        <v>0.92900000000000005</v>
      </c>
      <c r="K6" s="121">
        <v>0.92900000000000005</v>
      </c>
      <c r="L6" s="121">
        <v>0.92900000000000005</v>
      </c>
      <c r="M6" s="121">
        <v>1.0509999999999999</v>
      </c>
      <c r="N6" s="121">
        <v>0.92900000000000005</v>
      </c>
      <c r="O6" s="121">
        <v>1.008</v>
      </c>
      <c r="P6" s="121">
        <v>0.92900000000000005</v>
      </c>
      <c r="Q6" s="121">
        <v>0.92900000000000005</v>
      </c>
    </row>
    <row r="7" spans="1:17" x14ac:dyDescent="0.2">
      <c r="A7" s="26" t="s">
        <v>5</v>
      </c>
      <c r="B7" s="121">
        <v>0.23100000000000001</v>
      </c>
      <c r="C7" s="121">
        <v>0.23100000000000001</v>
      </c>
      <c r="D7" s="121">
        <v>0.23100000000000001</v>
      </c>
      <c r="E7" s="121">
        <v>0.27100000000000002</v>
      </c>
      <c r="F7" s="121">
        <v>0.28100000000000003</v>
      </c>
      <c r="G7" s="121">
        <v>0.26100000000000001</v>
      </c>
      <c r="H7" s="121">
        <v>0.28100000000000003</v>
      </c>
      <c r="I7" s="124">
        <v>0.26817999999999997</v>
      </c>
      <c r="J7" s="121">
        <v>0.28100000000000003</v>
      </c>
      <c r="K7" s="121">
        <v>0.311</v>
      </c>
      <c r="L7" s="121">
        <v>0.311</v>
      </c>
      <c r="M7" s="121">
        <v>0.33100000000000002</v>
      </c>
      <c r="N7" s="121">
        <v>0.28100000000000003</v>
      </c>
      <c r="O7" s="121">
        <v>0.32</v>
      </c>
      <c r="P7" s="121">
        <v>0.28100000000000003</v>
      </c>
      <c r="Q7" s="121">
        <v>0.28100000000000003</v>
      </c>
    </row>
    <row r="8" spans="1:17" x14ac:dyDescent="0.2">
      <c r="A8" s="26" t="s">
        <v>6</v>
      </c>
      <c r="B8" s="121">
        <v>0.46100000000000002</v>
      </c>
      <c r="C8" s="121">
        <v>0.46100000000000002</v>
      </c>
      <c r="D8" s="121">
        <v>0.46100000000000002</v>
      </c>
      <c r="E8" s="121">
        <v>0.54100000000000004</v>
      </c>
      <c r="F8" s="121">
        <v>0.56100000000000005</v>
      </c>
      <c r="G8" s="121">
        <v>0.51100000000000001</v>
      </c>
      <c r="H8" s="121">
        <v>0.55200000000000005</v>
      </c>
      <c r="I8" s="124">
        <v>0.53635999999999995</v>
      </c>
      <c r="J8" s="121">
        <v>0.56100000000000005</v>
      </c>
      <c r="K8" s="121">
        <v>0.621</v>
      </c>
      <c r="L8" s="121">
        <v>0.621</v>
      </c>
      <c r="M8" s="121">
        <v>0.66100000000000003</v>
      </c>
      <c r="N8" s="121">
        <v>0.56100000000000005</v>
      </c>
      <c r="O8" s="121">
        <v>0.64</v>
      </c>
      <c r="P8" s="121">
        <v>0.56100000000000005</v>
      </c>
      <c r="Q8" s="121">
        <v>0.56100000000000005</v>
      </c>
    </row>
    <row r="9" spans="1:17" x14ac:dyDescent="0.2">
      <c r="A9" s="26" t="s">
        <v>7</v>
      </c>
      <c r="B9" s="121">
        <v>0.92200000000000004</v>
      </c>
      <c r="C9" s="121">
        <v>0.92200000000000004</v>
      </c>
      <c r="D9" s="121">
        <v>0.92200000000000004</v>
      </c>
      <c r="E9" s="121">
        <v>1.0820000000000001</v>
      </c>
      <c r="F9" s="121">
        <v>1.1220000000000001</v>
      </c>
      <c r="G9" s="121">
        <v>1.022</v>
      </c>
      <c r="H9" s="121">
        <v>1.111</v>
      </c>
      <c r="I9" s="124">
        <v>1.0727199999999999</v>
      </c>
      <c r="J9" s="121">
        <v>1.1220000000000001</v>
      </c>
      <c r="K9" s="121">
        <v>1.242</v>
      </c>
      <c r="L9" s="121">
        <v>1.242</v>
      </c>
      <c r="M9" s="121">
        <v>1.3220000000000001</v>
      </c>
      <c r="N9" s="121">
        <v>1.1220000000000001</v>
      </c>
      <c r="O9" s="121">
        <v>1.53</v>
      </c>
      <c r="P9" s="121">
        <v>1.1220000000000001</v>
      </c>
      <c r="Q9" s="121">
        <v>1.1220000000000001</v>
      </c>
    </row>
    <row r="10" spans="1:17" x14ac:dyDescent="0.2">
      <c r="A10" s="26" t="s">
        <v>8</v>
      </c>
      <c r="B10" s="121">
        <v>1.8440000000000001</v>
      </c>
      <c r="C10" s="121">
        <v>1.8440000000000001</v>
      </c>
      <c r="D10" s="121">
        <v>1.8440000000000001</v>
      </c>
      <c r="E10" s="121">
        <v>2.1640000000000001</v>
      </c>
      <c r="F10" s="121">
        <v>2.2440000000000002</v>
      </c>
      <c r="G10" s="121">
        <v>2.044</v>
      </c>
      <c r="H10" s="121">
        <v>2.2149999999999999</v>
      </c>
      <c r="I10" s="124">
        <v>2.1454399999999998</v>
      </c>
      <c r="J10" s="121">
        <v>2.2440000000000002</v>
      </c>
      <c r="K10" s="121">
        <v>2.484</v>
      </c>
      <c r="L10" s="121">
        <v>2.484</v>
      </c>
      <c r="M10" s="121">
        <v>2.6440000000000001</v>
      </c>
      <c r="N10" s="121">
        <v>2.2440000000000002</v>
      </c>
      <c r="O10" s="121">
        <v>2.2850000000000001</v>
      </c>
      <c r="P10" s="121">
        <v>2.2440000000000002</v>
      </c>
      <c r="Q10" s="121">
        <v>2.2440000000000002</v>
      </c>
    </row>
    <row r="11" spans="1:17" x14ac:dyDescent="0.2">
      <c r="A11" s="26" t="s">
        <v>9</v>
      </c>
      <c r="B11" s="121">
        <v>3.6480000000000001</v>
      </c>
      <c r="C11" s="121">
        <v>3.6480000000000001</v>
      </c>
      <c r="D11" s="121">
        <v>3.6480000000000001</v>
      </c>
      <c r="E11" s="121">
        <v>4.2880000000000003</v>
      </c>
      <c r="F11" s="121">
        <v>4.4480000000000004</v>
      </c>
      <c r="G11" s="121">
        <v>4.048</v>
      </c>
      <c r="H11" s="121">
        <v>4.3680000000000003</v>
      </c>
      <c r="I11" s="124">
        <v>4.8272399999999998</v>
      </c>
      <c r="J11" s="121">
        <v>4.4480000000000004</v>
      </c>
      <c r="K11" s="121">
        <v>4.9279999999999999</v>
      </c>
      <c r="L11" s="121">
        <v>4.9279999999999999</v>
      </c>
      <c r="M11" s="121">
        <v>5.2480000000000002</v>
      </c>
      <c r="N11" s="121">
        <v>4.4480000000000004</v>
      </c>
      <c r="O11" s="121">
        <v>5.048</v>
      </c>
      <c r="P11" s="121">
        <v>4.4480000000000004</v>
      </c>
      <c r="Q11" s="121">
        <v>4.4480000000000004</v>
      </c>
    </row>
    <row r="12" spans="1:17" x14ac:dyDescent="0.2">
      <c r="A12" s="26" t="s">
        <v>10</v>
      </c>
      <c r="B12" s="121">
        <v>0.23100000000000001</v>
      </c>
      <c r="C12" s="121">
        <v>0.23100000000000001</v>
      </c>
      <c r="D12" s="121">
        <v>0.23100000000000001</v>
      </c>
      <c r="E12" s="121">
        <v>0.27100000000000002</v>
      </c>
      <c r="F12" s="121">
        <v>0.32100000000000001</v>
      </c>
      <c r="G12" s="121">
        <v>0.26100000000000001</v>
      </c>
      <c r="H12" s="121">
        <v>0.28100000000000003</v>
      </c>
      <c r="I12" s="124">
        <v>0.28187999999999996</v>
      </c>
      <c r="J12" s="121">
        <v>0.28100000000000003</v>
      </c>
      <c r="K12" s="121">
        <v>0.32100000000000001</v>
      </c>
      <c r="L12" s="121">
        <v>0.32100000000000001</v>
      </c>
      <c r="M12" s="121">
        <v>0.33100000000000002</v>
      </c>
      <c r="N12" s="121">
        <v>0.28100000000000003</v>
      </c>
      <c r="O12" s="121">
        <v>0.32</v>
      </c>
      <c r="P12" s="121">
        <v>0.28100000000000003</v>
      </c>
      <c r="Q12" s="121">
        <v>0.28100000000000003</v>
      </c>
    </row>
    <row r="13" spans="1:17" x14ac:dyDescent="0.2">
      <c r="A13" s="26" t="s">
        <v>11</v>
      </c>
      <c r="B13" s="121">
        <v>0.46100000000000002</v>
      </c>
      <c r="C13" s="121">
        <v>0.46100000000000002</v>
      </c>
      <c r="D13" s="121">
        <v>0.46100000000000002</v>
      </c>
      <c r="E13" s="121">
        <v>0.54100000000000004</v>
      </c>
      <c r="F13" s="121">
        <v>0.64100000000000001</v>
      </c>
      <c r="G13" s="121">
        <v>0.51100000000000001</v>
      </c>
      <c r="H13" s="121">
        <v>0.55100000000000005</v>
      </c>
      <c r="I13" s="124">
        <v>0.56375999999999993</v>
      </c>
      <c r="J13" s="121">
        <v>0.56100000000000005</v>
      </c>
      <c r="K13" s="121">
        <v>0.64100000000000001</v>
      </c>
      <c r="L13" s="121">
        <v>0.64100000000000001</v>
      </c>
      <c r="M13" s="121">
        <v>0.66100000000000003</v>
      </c>
      <c r="N13" s="121">
        <v>0.56100000000000005</v>
      </c>
      <c r="O13" s="121">
        <v>0.64</v>
      </c>
      <c r="P13" s="121">
        <v>0.56100000000000005</v>
      </c>
      <c r="Q13" s="121">
        <v>0.56100000000000005</v>
      </c>
    </row>
    <row r="14" spans="1:17" x14ac:dyDescent="0.2">
      <c r="A14" s="26" t="s">
        <v>12</v>
      </c>
      <c r="B14" s="121">
        <v>0.92200000000000004</v>
      </c>
      <c r="C14" s="121">
        <v>0.92200000000000004</v>
      </c>
      <c r="D14" s="121">
        <v>0.92200000000000004</v>
      </c>
      <c r="E14" s="121">
        <v>1.0820000000000001</v>
      </c>
      <c r="F14" s="121">
        <v>1.282</v>
      </c>
      <c r="G14" s="121">
        <v>1.022</v>
      </c>
      <c r="H14" s="121" t="s">
        <v>36</v>
      </c>
      <c r="I14" s="124">
        <v>1.1275199999999999</v>
      </c>
      <c r="J14" s="121">
        <v>1.1220000000000001</v>
      </c>
      <c r="K14" s="121">
        <v>1.282</v>
      </c>
      <c r="L14" s="121">
        <v>1.282</v>
      </c>
      <c r="M14" s="121">
        <v>1.3220000000000001</v>
      </c>
      <c r="N14" s="121">
        <v>1.1220000000000001</v>
      </c>
      <c r="O14" s="121">
        <v>1.2729999999999999</v>
      </c>
      <c r="P14" s="121">
        <v>1.1220000000000001</v>
      </c>
      <c r="Q14" s="121">
        <v>1.1220000000000001</v>
      </c>
    </row>
    <row r="15" spans="1:17" x14ac:dyDescent="0.2">
      <c r="A15" s="26" t="s">
        <v>13</v>
      </c>
      <c r="B15" s="121">
        <v>1.8440000000000001</v>
      </c>
      <c r="C15" s="121">
        <v>1.8440000000000001</v>
      </c>
      <c r="D15" s="121">
        <v>1.8440000000000001</v>
      </c>
      <c r="E15" s="121">
        <v>2.1640000000000001</v>
      </c>
      <c r="F15" s="121">
        <v>2.5640000000000001</v>
      </c>
      <c r="G15" s="121">
        <v>2.044</v>
      </c>
      <c r="H15" s="121" t="s">
        <v>36</v>
      </c>
      <c r="I15" s="124">
        <v>2.2550399999999997</v>
      </c>
      <c r="J15" s="121">
        <v>2.2440000000000002</v>
      </c>
      <c r="K15" s="121">
        <v>2.5640000000000001</v>
      </c>
      <c r="L15" s="121">
        <v>2.5640000000000001</v>
      </c>
      <c r="M15" s="121">
        <v>2.6440000000000001</v>
      </c>
      <c r="N15" s="121">
        <v>2.2440000000000002</v>
      </c>
      <c r="O15" s="121">
        <v>2.5430000000000001</v>
      </c>
      <c r="P15" s="121">
        <v>2.2440000000000002</v>
      </c>
      <c r="Q15" s="121">
        <v>2.2440000000000002</v>
      </c>
    </row>
    <row r="16" spans="1:17" x14ac:dyDescent="0.2">
      <c r="A16" s="26" t="s">
        <v>14</v>
      </c>
      <c r="B16" s="121">
        <v>3.6880000000000002</v>
      </c>
      <c r="C16" s="121">
        <v>3.6880000000000002</v>
      </c>
      <c r="D16" s="121">
        <v>3.6880000000000002</v>
      </c>
      <c r="E16" s="121">
        <v>4.3280000000000003</v>
      </c>
      <c r="F16" s="121">
        <v>5.1280000000000001</v>
      </c>
      <c r="G16" s="121">
        <v>4.0880000000000001</v>
      </c>
      <c r="H16" s="121" t="s">
        <v>36</v>
      </c>
      <c r="I16" s="124">
        <v>4.5100799999999994</v>
      </c>
      <c r="J16" s="121">
        <v>4.4880000000000004</v>
      </c>
      <c r="K16" s="121">
        <v>5.1280000000000001</v>
      </c>
      <c r="L16" s="121">
        <v>5.1280000000000001</v>
      </c>
      <c r="M16" s="121">
        <v>5.2880000000000003</v>
      </c>
      <c r="N16" s="121">
        <v>4.4880000000000004</v>
      </c>
      <c r="O16" s="121">
        <v>5.0880000000000001</v>
      </c>
      <c r="P16" s="121">
        <v>4.4880000000000004</v>
      </c>
      <c r="Q16" s="121">
        <v>4.4880000000000004</v>
      </c>
    </row>
    <row r="17" spans="1:17" x14ac:dyDescent="0.2">
      <c r="A17" s="26" t="s">
        <v>49</v>
      </c>
      <c r="B17" s="121">
        <v>0.43099999999999999</v>
      </c>
      <c r="C17" s="121">
        <v>0.43099999999999999</v>
      </c>
      <c r="D17" s="121">
        <v>0.43099999999999999</v>
      </c>
      <c r="E17" s="121" t="s">
        <v>36</v>
      </c>
      <c r="F17" s="121">
        <v>0.59099999999999997</v>
      </c>
      <c r="G17" s="121">
        <v>0.48199999999999998</v>
      </c>
      <c r="H17" s="121">
        <v>0.52</v>
      </c>
      <c r="I17" s="121" t="s">
        <v>36</v>
      </c>
      <c r="J17" s="121">
        <v>0.52100000000000002</v>
      </c>
      <c r="K17" s="121">
        <v>0.59099999999999997</v>
      </c>
      <c r="L17" s="121">
        <v>0.59099999999999997</v>
      </c>
      <c r="M17" s="121">
        <v>0.61099999999999999</v>
      </c>
      <c r="N17" s="121">
        <v>0.52100000000000002</v>
      </c>
      <c r="O17" s="121" t="s">
        <v>36</v>
      </c>
      <c r="P17" s="121" t="s">
        <v>36</v>
      </c>
      <c r="Q17" s="121" t="s">
        <v>36</v>
      </c>
    </row>
    <row r="18" spans="1:17" x14ac:dyDescent="0.2">
      <c r="A18" s="26" t="s">
        <v>50</v>
      </c>
      <c r="B18" s="121">
        <v>0.86099999999999999</v>
      </c>
      <c r="C18" s="121">
        <v>0.86099999999999999</v>
      </c>
      <c r="D18" s="121">
        <v>0.86099999999999999</v>
      </c>
      <c r="E18" s="121" t="s">
        <v>36</v>
      </c>
      <c r="F18" s="121">
        <v>1.1819999999999999</v>
      </c>
      <c r="G18" s="121">
        <v>0.96299999999999997</v>
      </c>
      <c r="H18" s="121">
        <v>1.032</v>
      </c>
      <c r="I18" s="121" t="s">
        <v>36</v>
      </c>
      <c r="J18" s="121">
        <v>1.0409999999999999</v>
      </c>
      <c r="K18" s="121">
        <v>1.1819999999999999</v>
      </c>
      <c r="L18" s="121">
        <v>1.1819999999999999</v>
      </c>
      <c r="M18" s="121">
        <v>1.2210000000000001</v>
      </c>
      <c r="N18" s="121">
        <v>1.0409999999999999</v>
      </c>
      <c r="O18" s="121" t="s">
        <v>36</v>
      </c>
      <c r="P18" s="121" t="s">
        <v>36</v>
      </c>
      <c r="Q18" s="121" t="s">
        <v>36</v>
      </c>
    </row>
    <row r="19" spans="1:17" x14ac:dyDescent="0.2">
      <c r="A19" s="26" t="s">
        <v>51</v>
      </c>
      <c r="B19" s="121">
        <v>1.722</v>
      </c>
      <c r="C19" s="121">
        <v>1.722</v>
      </c>
      <c r="D19" s="121">
        <v>1.722</v>
      </c>
      <c r="E19" s="121" t="s">
        <v>36</v>
      </c>
      <c r="F19" s="121">
        <v>2.3719999999999999</v>
      </c>
      <c r="G19" s="121">
        <v>1.9259999999999999</v>
      </c>
      <c r="H19" s="121">
        <v>2.0630000000000002</v>
      </c>
      <c r="I19" s="121" t="s">
        <v>36</v>
      </c>
      <c r="J19" s="121">
        <v>2.0819999999999999</v>
      </c>
      <c r="K19" s="121">
        <v>2.3719999999999999</v>
      </c>
      <c r="L19" s="121">
        <v>2.3719999999999999</v>
      </c>
      <c r="M19" s="121">
        <v>2.4420000000000002</v>
      </c>
      <c r="N19" s="121">
        <v>2.0819999999999999</v>
      </c>
      <c r="O19" s="121" t="s">
        <v>36</v>
      </c>
      <c r="P19" s="121" t="s">
        <v>36</v>
      </c>
      <c r="Q19" s="121" t="s">
        <v>36</v>
      </c>
    </row>
    <row r="20" spans="1:17" x14ac:dyDescent="0.2">
      <c r="A20" s="26" t="s">
        <v>52</v>
      </c>
      <c r="B20" s="121">
        <v>2.5830000000000002</v>
      </c>
      <c r="C20" s="121">
        <v>2.5830000000000002</v>
      </c>
      <c r="D20" s="121">
        <v>2.5830000000000002</v>
      </c>
      <c r="E20" s="121" t="s">
        <v>36</v>
      </c>
      <c r="F20" s="121">
        <v>3.5539999999999998</v>
      </c>
      <c r="G20" s="121">
        <v>2.8889999999999998</v>
      </c>
      <c r="H20" s="121">
        <v>3.0939999999999999</v>
      </c>
      <c r="I20" s="121" t="s">
        <v>36</v>
      </c>
      <c r="J20" s="121">
        <v>3.1230000000000002</v>
      </c>
      <c r="K20" s="121">
        <v>3.5539999999999998</v>
      </c>
      <c r="L20" s="121">
        <v>3.5539999999999998</v>
      </c>
      <c r="M20" s="121">
        <v>3.6629999999999998</v>
      </c>
      <c r="N20" s="121">
        <v>3.1230000000000002</v>
      </c>
      <c r="O20" s="121" t="s">
        <v>36</v>
      </c>
      <c r="P20" s="121" t="s">
        <v>36</v>
      </c>
      <c r="Q20" s="121" t="s">
        <v>36</v>
      </c>
    </row>
    <row r="21" spans="1:17" x14ac:dyDescent="0.2">
      <c r="A21" s="26" t="s">
        <v>53</v>
      </c>
      <c r="B21" s="121">
        <v>5.1660000000000004</v>
      </c>
      <c r="C21" s="121">
        <v>5.1660000000000004</v>
      </c>
      <c r="D21" s="121">
        <v>5.1660000000000004</v>
      </c>
      <c r="E21" s="121" t="s">
        <v>36</v>
      </c>
      <c r="F21" s="121">
        <v>7.1070000000000002</v>
      </c>
      <c r="G21" s="121">
        <v>5.7779999999999996</v>
      </c>
      <c r="H21" s="121">
        <v>6.1950000000000003</v>
      </c>
      <c r="I21" s="121" t="s">
        <v>36</v>
      </c>
      <c r="J21" s="121">
        <v>6.2460000000000004</v>
      </c>
      <c r="K21" s="121">
        <v>7.1070000000000002</v>
      </c>
      <c r="L21" s="121">
        <v>7.1070000000000002</v>
      </c>
      <c r="M21" s="121">
        <v>7.3259999999999996</v>
      </c>
      <c r="N21" s="121">
        <v>6.2460000000000004</v>
      </c>
      <c r="O21" s="121" t="s">
        <v>36</v>
      </c>
      <c r="P21" s="121" t="s">
        <v>36</v>
      </c>
      <c r="Q21" s="121" t="s">
        <v>36</v>
      </c>
    </row>
    <row r="22" spans="1:17" x14ac:dyDescent="0.2">
      <c r="A22" s="26" t="s">
        <v>54</v>
      </c>
      <c r="B22" s="121">
        <v>10.331</v>
      </c>
      <c r="C22" s="121">
        <v>10.331</v>
      </c>
      <c r="D22" s="121">
        <v>10.331</v>
      </c>
      <c r="E22" s="121" t="s">
        <v>36</v>
      </c>
      <c r="F22" s="121">
        <v>14.221</v>
      </c>
      <c r="G22" s="121">
        <v>11.555</v>
      </c>
      <c r="H22" s="121">
        <v>12.381</v>
      </c>
      <c r="I22" s="121" t="s">
        <v>36</v>
      </c>
      <c r="J22" s="121">
        <v>12.491</v>
      </c>
      <c r="K22" s="121">
        <v>14.221</v>
      </c>
      <c r="L22" s="121">
        <v>14.221</v>
      </c>
      <c r="M22" s="121">
        <v>14.651</v>
      </c>
      <c r="N22" s="121">
        <v>12.491</v>
      </c>
      <c r="O22" s="121" t="s">
        <v>36</v>
      </c>
      <c r="P22" s="121" t="s">
        <v>36</v>
      </c>
      <c r="Q22" s="121" t="s">
        <v>36</v>
      </c>
    </row>
    <row r="23" spans="1:17" x14ac:dyDescent="0.2">
      <c r="A23" s="26" t="s">
        <v>76</v>
      </c>
      <c r="B23" s="121">
        <v>0.96099999999999997</v>
      </c>
      <c r="C23" s="121">
        <v>0.96099999999999997</v>
      </c>
      <c r="D23" s="121">
        <v>0.96099999999999997</v>
      </c>
      <c r="E23" s="121">
        <v>1.111</v>
      </c>
      <c r="F23" s="121">
        <v>1.151</v>
      </c>
      <c r="G23" s="121">
        <v>1.0509999999999999</v>
      </c>
      <c r="H23" s="121">
        <v>1.1919999999999999</v>
      </c>
      <c r="I23" s="124">
        <v>1.0911</v>
      </c>
      <c r="J23" s="121">
        <v>1.2210000000000001</v>
      </c>
      <c r="K23" s="121">
        <v>1.2609999999999999</v>
      </c>
      <c r="L23" s="121">
        <v>1.2609999999999999</v>
      </c>
      <c r="M23" s="121">
        <v>1.181</v>
      </c>
      <c r="N23" s="121">
        <v>1.131</v>
      </c>
      <c r="O23" s="121">
        <v>1.32</v>
      </c>
      <c r="P23" s="121">
        <v>1.1519999999999999</v>
      </c>
      <c r="Q23" s="121">
        <v>1.1519999999999999</v>
      </c>
    </row>
    <row r="24" spans="1:17" x14ac:dyDescent="0.2">
      <c r="A24" s="26" t="s">
        <v>77</v>
      </c>
      <c r="B24" s="121">
        <v>1.502</v>
      </c>
      <c r="C24" s="121">
        <v>1.502</v>
      </c>
      <c r="D24" s="121">
        <v>1.502</v>
      </c>
      <c r="E24" s="121">
        <v>1.732</v>
      </c>
      <c r="F24" s="121">
        <v>1.792</v>
      </c>
      <c r="G24" s="121">
        <v>1.6319999999999999</v>
      </c>
      <c r="H24" s="121">
        <v>1.8029999999999999</v>
      </c>
      <c r="I24" s="124">
        <v>1.6697400000000002</v>
      </c>
      <c r="J24" s="121">
        <v>1.9119999999999999</v>
      </c>
      <c r="K24" s="121">
        <v>1.962</v>
      </c>
      <c r="L24" s="121">
        <v>1.962</v>
      </c>
      <c r="M24" s="121">
        <v>1.8520000000000001</v>
      </c>
      <c r="N24" s="121">
        <v>1.772</v>
      </c>
      <c r="O24" s="121">
        <v>2.073</v>
      </c>
      <c r="P24" s="121">
        <v>1.8029999999999999</v>
      </c>
      <c r="Q24" s="121">
        <v>1.8029999999999999</v>
      </c>
    </row>
    <row r="25" spans="1:17" x14ac:dyDescent="0.2">
      <c r="A25" s="26" t="s">
        <v>78</v>
      </c>
      <c r="B25" s="121">
        <v>2.5750000000000002</v>
      </c>
      <c r="C25" s="121">
        <v>2.5750000000000002</v>
      </c>
      <c r="D25" s="121">
        <v>2.5750000000000002</v>
      </c>
      <c r="E25" s="121">
        <v>2.984</v>
      </c>
      <c r="F25" s="121">
        <v>3.0840000000000001</v>
      </c>
      <c r="G25" s="121">
        <v>2.8140000000000001</v>
      </c>
      <c r="H25" s="121">
        <v>3.044</v>
      </c>
      <c r="I25" s="124">
        <v>2.8284800000000003</v>
      </c>
      <c r="J25" s="121">
        <v>3.2839999999999998</v>
      </c>
      <c r="K25" s="121">
        <v>3.3839999999999999</v>
      </c>
      <c r="L25" s="121">
        <v>3.3839999999999999</v>
      </c>
      <c r="M25" s="121">
        <v>3.1840000000000002</v>
      </c>
      <c r="N25" s="121">
        <v>3.044</v>
      </c>
      <c r="O25" s="121">
        <v>3.5550000000000002</v>
      </c>
      <c r="P25" s="121">
        <v>3.1040000000000001</v>
      </c>
      <c r="Q25" s="121">
        <v>3.1040000000000001</v>
      </c>
    </row>
    <row r="26" spans="1:17" x14ac:dyDescent="0.2">
      <c r="A26" s="26" t="s">
        <v>79</v>
      </c>
      <c r="B26" s="121">
        <v>4.827</v>
      </c>
      <c r="C26" s="121">
        <v>4.827</v>
      </c>
      <c r="D26" s="121">
        <v>4.827</v>
      </c>
      <c r="E26" s="121">
        <v>5.5979999999999999</v>
      </c>
      <c r="F26" s="121">
        <v>5.7779999999999996</v>
      </c>
      <c r="G26" s="121">
        <v>5.2679999999999998</v>
      </c>
      <c r="H26" s="121">
        <v>5.609</v>
      </c>
      <c r="I26" s="124">
        <v>5.2598399999999996</v>
      </c>
      <c r="J26" s="121">
        <v>6.1580000000000004</v>
      </c>
      <c r="K26" s="121">
        <v>6.3479999999999999</v>
      </c>
      <c r="L26" s="121">
        <v>6.3479999999999999</v>
      </c>
      <c r="M26" s="121">
        <v>5.968</v>
      </c>
      <c r="N26" s="121">
        <v>5.6980000000000004</v>
      </c>
      <c r="O26" s="121">
        <v>6.6779999999999999</v>
      </c>
      <c r="P26" s="121">
        <v>5.8179999999999996</v>
      </c>
      <c r="Q26" s="121">
        <v>5.8179999999999996</v>
      </c>
    </row>
    <row r="27" spans="1:17" x14ac:dyDescent="0.2">
      <c r="A27" s="26" t="s">
        <v>80</v>
      </c>
      <c r="B27" s="121">
        <v>8.1509999999999998</v>
      </c>
      <c r="C27" s="121">
        <v>8.1509999999999998</v>
      </c>
      <c r="D27" s="121">
        <v>8.1509999999999998</v>
      </c>
      <c r="E27" s="121">
        <v>9.4410000000000007</v>
      </c>
      <c r="F27" s="121">
        <v>9.7509999999999994</v>
      </c>
      <c r="G27" s="121">
        <v>8.891</v>
      </c>
      <c r="H27" s="121">
        <v>9.7110000000000003</v>
      </c>
      <c r="I27" s="124">
        <v>8.9964399999999998</v>
      </c>
      <c r="J27" s="121">
        <v>10.381</v>
      </c>
      <c r="K27" s="121">
        <v>10.701000000000001</v>
      </c>
      <c r="L27" s="121">
        <v>10.701000000000001</v>
      </c>
      <c r="M27" s="121">
        <v>10.071</v>
      </c>
      <c r="N27" s="121">
        <v>9.6210000000000004</v>
      </c>
      <c r="O27" s="121">
        <v>11.253</v>
      </c>
      <c r="P27" s="121">
        <v>9.8109999999999999</v>
      </c>
      <c r="Q27" s="121">
        <v>9.8109999999999999</v>
      </c>
    </row>
    <row r="28" spans="1:17" x14ac:dyDescent="0.2">
      <c r="A28" s="26" t="s">
        <v>81</v>
      </c>
      <c r="B28" s="121">
        <v>9.6539999999999999</v>
      </c>
      <c r="C28" s="121">
        <v>9.6539999999999999</v>
      </c>
      <c r="D28" s="121">
        <v>9.6539999999999999</v>
      </c>
      <c r="E28" s="121">
        <v>11.195</v>
      </c>
      <c r="F28" s="121">
        <v>11.565</v>
      </c>
      <c r="G28" s="121">
        <v>10.535</v>
      </c>
      <c r="H28" s="121">
        <v>11.423999999999999</v>
      </c>
      <c r="I28" s="124">
        <v>10.519679999999999</v>
      </c>
      <c r="J28" s="121">
        <v>12.315</v>
      </c>
      <c r="K28" s="121">
        <v>12.695</v>
      </c>
      <c r="L28" s="121">
        <v>12.695</v>
      </c>
      <c r="M28" s="121">
        <v>11.935</v>
      </c>
      <c r="N28" s="121">
        <v>11.404999999999999</v>
      </c>
      <c r="O28" s="121">
        <v>13.355</v>
      </c>
      <c r="P28" s="121">
        <v>11.635</v>
      </c>
      <c r="Q28" s="121">
        <v>11.635</v>
      </c>
    </row>
    <row r="29" spans="1:17" x14ac:dyDescent="0.2">
      <c r="A29" s="26" t="s">
        <v>102</v>
      </c>
      <c r="B29" s="121">
        <v>1.64</v>
      </c>
      <c r="C29" s="121">
        <v>1.64</v>
      </c>
      <c r="D29" s="121" t="s">
        <v>36</v>
      </c>
      <c r="E29" s="121">
        <v>1.86</v>
      </c>
      <c r="F29" s="121">
        <v>2.0430000000000001</v>
      </c>
      <c r="G29" s="121">
        <v>1.8029999999999999</v>
      </c>
      <c r="H29" s="121">
        <v>2.02</v>
      </c>
      <c r="I29" s="121" t="s">
        <v>36</v>
      </c>
      <c r="J29" s="121">
        <v>2.2799999999999998</v>
      </c>
      <c r="K29" s="121">
        <v>2.2999999999999998</v>
      </c>
      <c r="L29" s="121" t="s">
        <v>36</v>
      </c>
      <c r="M29" s="121" t="s">
        <v>36</v>
      </c>
      <c r="N29" s="121" t="s">
        <v>36</v>
      </c>
      <c r="O29" s="121">
        <v>2.613</v>
      </c>
      <c r="P29" s="121" t="s">
        <v>36</v>
      </c>
      <c r="Q29" s="121" t="s">
        <v>36</v>
      </c>
    </row>
    <row r="30" spans="1:17" x14ac:dyDescent="0.2">
      <c r="A30" s="26" t="s">
        <v>103</v>
      </c>
      <c r="B30" s="121">
        <v>2.2130000000000001</v>
      </c>
      <c r="C30" s="121">
        <v>2.2130000000000001</v>
      </c>
      <c r="D30" s="121" t="s">
        <v>36</v>
      </c>
      <c r="E30" s="121">
        <v>2.5430000000000001</v>
      </c>
      <c r="F30" s="121">
        <v>2.9129999999999998</v>
      </c>
      <c r="G30" s="121">
        <v>2.403</v>
      </c>
      <c r="H30" s="121">
        <v>2.613</v>
      </c>
      <c r="I30" s="121" t="s">
        <v>36</v>
      </c>
      <c r="J30" s="121">
        <v>3.0230000000000001</v>
      </c>
      <c r="K30" s="121">
        <v>3.113</v>
      </c>
      <c r="L30" s="121" t="s">
        <v>36</v>
      </c>
      <c r="M30" s="121" t="s">
        <v>36</v>
      </c>
      <c r="N30" s="121" t="s">
        <v>36</v>
      </c>
      <c r="O30" s="121">
        <v>3.7029999999999998</v>
      </c>
      <c r="P30" s="121" t="s">
        <v>36</v>
      </c>
      <c r="Q30" s="121" t="s">
        <v>36</v>
      </c>
    </row>
    <row r="31" spans="1:17" x14ac:dyDescent="0.2">
      <c r="A31" s="26" t="s">
        <v>104</v>
      </c>
      <c r="B31" s="121">
        <v>3.2549999999999999</v>
      </c>
      <c r="C31" s="121">
        <v>3.2549999999999999</v>
      </c>
      <c r="D31" s="121" t="s">
        <v>36</v>
      </c>
      <c r="E31" s="121">
        <v>4.3949999999999996</v>
      </c>
      <c r="F31" s="121">
        <v>5.0250000000000004</v>
      </c>
      <c r="G31" s="121">
        <v>3.5630000000000002</v>
      </c>
      <c r="H31" s="121">
        <v>3.7850000000000001</v>
      </c>
      <c r="I31" s="121" t="s">
        <v>36</v>
      </c>
      <c r="J31" s="121">
        <v>5.093</v>
      </c>
      <c r="K31" s="121">
        <v>5.3029999999999999</v>
      </c>
      <c r="L31" s="121" t="s">
        <v>36</v>
      </c>
      <c r="M31" s="121" t="s">
        <v>36</v>
      </c>
      <c r="N31" s="121" t="s">
        <v>36</v>
      </c>
      <c r="O31" s="121">
        <v>5.8150000000000004</v>
      </c>
      <c r="P31" s="121" t="s">
        <v>36</v>
      </c>
      <c r="Q31" s="121" t="s">
        <v>36</v>
      </c>
    </row>
    <row r="32" spans="1:17" x14ac:dyDescent="0.2">
      <c r="A32" s="26" t="s">
        <v>105</v>
      </c>
      <c r="B32" s="121">
        <v>6.1180000000000003</v>
      </c>
      <c r="C32" s="121">
        <v>6.1180000000000003</v>
      </c>
      <c r="D32" s="121" t="s">
        <v>36</v>
      </c>
      <c r="E32" s="121">
        <v>7.8449999999999998</v>
      </c>
      <c r="F32" s="121">
        <v>9.4280000000000008</v>
      </c>
      <c r="G32" s="121">
        <v>6.665</v>
      </c>
      <c r="H32" s="121">
        <v>6.9180000000000001</v>
      </c>
      <c r="I32" s="121" t="s">
        <v>36</v>
      </c>
      <c r="J32" s="121">
        <v>7.9880000000000004</v>
      </c>
      <c r="K32" s="121">
        <v>8.4879999999999995</v>
      </c>
      <c r="L32" s="121" t="s">
        <v>36</v>
      </c>
      <c r="M32" s="121" t="s">
        <v>36</v>
      </c>
      <c r="N32" s="121" t="s">
        <v>36</v>
      </c>
      <c r="O32" s="121">
        <v>9.6479999999999997</v>
      </c>
      <c r="P32" s="121" t="s">
        <v>36</v>
      </c>
      <c r="Q32" s="121" t="s">
        <v>36</v>
      </c>
    </row>
    <row r="33" spans="1:17" x14ac:dyDescent="0.2">
      <c r="A33" s="26" t="s">
        <v>106</v>
      </c>
      <c r="B33" s="121">
        <v>10.64</v>
      </c>
      <c r="C33" s="121">
        <v>10.64</v>
      </c>
      <c r="D33" s="121" t="s">
        <v>36</v>
      </c>
      <c r="E33" s="121">
        <v>14.79</v>
      </c>
      <c r="F33" s="121">
        <v>15.37</v>
      </c>
      <c r="G33" s="121">
        <v>11.57</v>
      </c>
      <c r="H33" s="121">
        <v>12.8</v>
      </c>
      <c r="I33" s="121" t="s">
        <v>36</v>
      </c>
      <c r="J33" s="121">
        <v>16.45</v>
      </c>
      <c r="K33" s="121">
        <v>14.042999999999999</v>
      </c>
      <c r="L33" s="121" t="s">
        <v>36</v>
      </c>
      <c r="M33" s="121" t="s">
        <v>36</v>
      </c>
      <c r="N33" s="121" t="s">
        <v>36</v>
      </c>
      <c r="O33" s="121">
        <v>17.093</v>
      </c>
      <c r="P33" s="121" t="s">
        <v>36</v>
      </c>
      <c r="Q33" s="121" t="s">
        <v>36</v>
      </c>
    </row>
    <row r="34" spans="1:17" x14ac:dyDescent="0.2">
      <c r="A34" s="26" t="s">
        <v>107</v>
      </c>
      <c r="B34" s="121">
        <v>9.6549999999999994</v>
      </c>
      <c r="C34" s="121">
        <v>9.6549999999999994</v>
      </c>
      <c r="D34" s="121" t="s">
        <v>36</v>
      </c>
      <c r="E34" s="121">
        <v>11.195</v>
      </c>
      <c r="F34" s="121">
        <v>12.545</v>
      </c>
      <c r="G34" s="121">
        <v>10.535</v>
      </c>
      <c r="H34" s="121">
        <v>11.423</v>
      </c>
      <c r="I34" s="121" t="s">
        <v>36</v>
      </c>
      <c r="J34" s="121">
        <v>12.315</v>
      </c>
      <c r="K34" s="121">
        <v>12.695</v>
      </c>
      <c r="L34" s="121" t="s">
        <v>36</v>
      </c>
      <c r="M34" s="121" t="s">
        <v>36</v>
      </c>
      <c r="N34" s="121" t="s">
        <v>36</v>
      </c>
      <c r="O34" s="121">
        <v>13.855</v>
      </c>
      <c r="P34" s="121" t="s">
        <v>36</v>
      </c>
      <c r="Q34" s="121" t="s">
        <v>36</v>
      </c>
    </row>
    <row r="35" spans="1:17" x14ac:dyDescent="0.2">
      <c r="A35" s="26" t="s">
        <v>108</v>
      </c>
      <c r="B35" s="121">
        <v>17.273</v>
      </c>
      <c r="C35" s="121">
        <v>17.273</v>
      </c>
      <c r="D35" s="121" t="s">
        <v>36</v>
      </c>
      <c r="E35" s="121">
        <v>18.579999999999998</v>
      </c>
      <c r="F35" s="121">
        <v>20.233000000000001</v>
      </c>
      <c r="G35" s="121">
        <v>18.649999999999999</v>
      </c>
      <c r="H35" s="121">
        <v>20.452999999999999</v>
      </c>
      <c r="I35" s="121" t="s">
        <v>36</v>
      </c>
      <c r="J35" s="121">
        <v>22.593</v>
      </c>
      <c r="K35" s="121">
        <v>22.593</v>
      </c>
      <c r="L35" s="121" t="s">
        <v>36</v>
      </c>
      <c r="M35" s="121" t="s">
        <v>36</v>
      </c>
      <c r="N35" s="121" t="s">
        <v>36</v>
      </c>
      <c r="O35" s="121">
        <v>24.683</v>
      </c>
      <c r="P35" s="121" t="s">
        <v>36</v>
      </c>
      <c r="Q35" s="121" t="s">
        <v>36</v>
      </c>
    </row>
    <row r="36" spans="1:17" x14ac:dyDescent="0.2">
      <c r="A36" s="26" t="s">
        <v>124</v>
      </c>
      <c r="B36" s="148">
        <v>1.348088</v>
      </c>
      <c r="C36" s="121">
        <v>1.348088</v>
      </c>
      <c r="D36" s="121">
        <v>1.348088</v>
      </c>
      <c r="E36" s="121">
        <v>1.4755159999999998</v>
      </c>
      <c r="F36" s="121">
        <v>1.637384</v>
      </c>
      <c r="G36" s="121" t="s">
        <v>36</v>
      </c>
      <c r="H36" s="121">
        <v>1.6591960000000001</v>
      </c>
      <c r="I36" s="121">
        <v>1.6591960000000001</v>
      </c>
      <c r="J36" s="121">
        <v>1.8681319999999999</v>
      </c>
      <c r="K36" s="121">
        <v>1.5799840000000001</v>
      </c>
      <c r="L36" s="121" t="s">
        <v>36</v>
      </c>
      <c r="M36" s="148">
        <v>1.6947839999999998</v>
      </c>
      <c r="N36" s="148">
        <f t="shared" ref="N36:N44" si="0">P36+(M36-P36)*3/4</f>
        <v>1.6753904999999998</v>
      </c>
      <c r="O36" s="121">
        <v>2.1562800000000002</v>
      </c>
      <c r="P36" s="148">
        <f t="shared" ref="P36:Q44" si="1">R36+(O36-R36)*3/4</f>
        <v>1.61721</v>
      </c>
      <c r="Q36" s="148">
        <f t="shared" si="1"/>
        <v>1.2129075</v>
      </c>
    </row>
    <row r="37" spans="1:17" x14ac:dyDescent="0.2">
      <c r="A37" s="26" t="s">
        <v>125</v>
      </c>
      <c r="B37" s="148">
        <v>1.789256</v>
      </c>
      <c r="C37" s="121">
        <v>1.789256</v>
      </c>
      <c r="D37" s="121">
        <v>1.789256</v>
      </c>
      <c r="E37" s="121">
        <v>1.9440494499999998</v>
      </c>
      <c r="F37" s="121">
        <v>2.14067315</v>
      </c>
      <c r="G37" s="121" t="s">
        <v>36</v>
      </c>
      <c r="H37" s="121">
        <v>2.1671632500000002</v>
      </c>
      <c r="I37" s="121">
        <v>2.1671632500000002</v>
      </c>
      <c r="J37" s="121">
        <v>2.4209573499999997</v>
      </c>
      <c r="K37" s="121">
        <v>2.0709464999999998</v>
      </c>
      <c r="L37" s="121" t="s">
        <v>36</v>
      </c>
      <c r="M37" s="148">
        <v>2.21038545</v>
      </c>
      <c r="N37" s="148">
        <f t="shared" si="0"/>
        <v>2.1773483156250002</v>
      </c>
      <c r="O37" s="121">
        <v>2.7709825499999998</v>
      </c>
      <c r="P37" s="148">
        <f t="shared" si="1"/>
        <v>2.0782369125</v>
      </c>
      <c r="Q37" s="148">
        <f t="shared" si="1"/>
        <v>1.5586776843750001</v>
      </c>
    </row>
    <row r="38" spans="1:17" x14ac:dyDescent="0.2">
      <c r="A38" s="26" t="s">
        <v>126</v>
      </c>
      <c r="B38" s="148">
        <v>2.671592</v>
      </c>
      <c r="C38" s="121">
        <v>2.671592</v>
      </c>
      <c r="D38" s="121">
        <v>2.671592</v>
      </c>
      <c r="E38" s="121">
        <v>2.8811019999999998</v>
      </c>
      <c r="F38" s="121">
        <v>3.1472370999999999</v>
      </c>
      <c r="G38" s="121" t="s">
        <v>36</v>
      </c>
      <c r="H38" s="121">
        <v>3.1830977499999999</v>
      </c>
      <c r="I38" s="121">
        <v>3.1830977499999999</v>
      </c>
      <c r="J38" s="121">
        <v>3.5266080499999997</v>
      </c>
      <c r="K38" s="121">
        <v>3.0528571499999999</v>
      </c>
      <c r="L38" s="121" t="s">
        <v>36</v>
      </c>
      <c r="M38" s="148">
        <v>3.2416026999999996</v>
      </c>
      <c r="N38" s="148">
        <f t="shared" si="0"/>
        <v>3.1812720187499997</v>
      </c>
      <c r="O38" s="121">
        <v>4.0003732999999997</v>
      </c>
      <c r="P38" s="148">
        <f t="shared" si="1"/>
        <v>3.0002799749999998</v>
      </c>
      <c r="Q38" s="148">
        <f t="shared" si="1"/>
        <v>2.2502099812499998</v>
      </c>
    </row>
    <row r="39" spans="1:17" x14ac:dyDescent="0.2">
      <c r="A39" s="26" t="s">
        <v>127</v>
      </c>
      <c r="B39" s="148">
        <v>4.4362639999999995</v>
      </c>
      <c r="C39" s="121">
        <v>4.4362639999999995</v>
      </c>
      <c r="D39" s="121">
        <v>4.4362639999999995</v>
      </c>
      <c r="E39" s="121">
        <v>4.7552070999999998</v>
      </c>
      <c r="F39" s="121">
        <v>5.1603649999999996</v>
      </c>
      <c r="G39" s="121" t="s">
        <v>36</v>
      </c>
      <c r="H39" s="121">
        <v>5.2149667499999994</v>
      </c>
      <c r="I39" s="121">
        <v>5.2149667499999994</v>
      </c>
      <c r="J39" s="121">
        <v>5.7379237999999999</v>
      </c>
      <c r="K39" s="121">
        <v>5.0166927999999995</v>
      </c>
      <c r="L39" s="121" t="s">
        <v>36</v>
      </c>
      <c r="M39" s="148">
        <v>5.3040371999999998</v>
      </c>
      <c r="N39" s="148">
        <f t="shared" si="0"/>
        <v>5.1891194249999995</v>
      </c>
      <c r="O39" s="121">
        <v>6.4591548000000003</v>
      </c>
      <c r="P39" s="148">
        <f t="shared" si="1"/>
        <v>4.8443661000000002</v>
      </c>
      <c r="Q39" s="148">
        <f t="shared" si="1"/>
        <v>3.6332745750000002</v>
      </c>
    </row>
    <row r="40" spans="1:17" x14ac:dyDescent="0.2">
      <c r="A40" s="26" t="s">
        <v>128</v>
      </c>
      <c r="B40" s="148">
        <v>8.921695999999999</v>
      </c>
      <c r="C40" s="121">
        <v>8.921695999999999</v>
      </c>
      <c r="D40" s="121">
        <v>8.921695999999999</v>
      </c>
      <c r="E40" s="121">
        <v>9.6502885499999991</v>
      </c>
      <c r="F40" s="121">
        <v>10.57580615</v>
      </c>
      <c r="G40" s="121" t="s">
        <v>36</v>
      </c>
      <c r="H40" s="121">
        <v>10.700522000000001</v>
      </c>
      <c r="I40" s="121">
        <v>10.700522000000001</v>
      </c>
      <c r="J40" s="121">
        <v>11.895145150000001</v>
      </c>
      <c r="K40" s="121">
        <v>10.2476073</v>
      </c>
      <c r="L40" s="121" t="s">
        <v>36</v>
      </c>
      <c r="M40" s="148">
        <v>10.903990649999997</v>
      </c>
      <c r="N40" s="148">
        <f t="shared" si="0"/>
        <v>10.717248740624997</v>
      </c>
      <c r="O40" s="121">
        <v>13.542697349999999</v>
      </c>
      <c r="P40" s="148">
        <f t="shared" si="1"/>
        <v>10.1570230125</v>
      </c>
      <c r="Q40" s="148">
        <f t="shared" si="1"/>
        <v>7.6177672593750003</v>
      </c>
    </row>
    <row r="41" spans="1:17" x14ac:dyDescent="0.2">
      <c r="A41" s="26" t="s">
        <v>129</v>
      </c>
      <c r="B41" s="148">
        <v>7.9656079999999996</v>
      </c>
      <c r="C41" s="121">
        <v>7.9656079999999996</v>
      </c>
      <c r="D41" s="121">
        <v>7.9656079999999996</v>
      </c>
      <c r="E41" s="121">
        <v>8.5034460000000003</v>
      </c>
      <c r="F41" s="121">
        <v>9.1866351500000007</v>
      </c>
      <c r="G41" s="121" t="s">
        <v>36</v>
      </c>
      <c r="H41" s="121">
        <v>9.2786903999999986</v>
      </c>
      <c r="I41" s="121">
        <v>9.2786903999999986</v>
      </c>
      <c r="J41" s="121">
        <v>10.160540950000001</v>
      </c>
      <c r="K41" s="121">
        <v>8.9443640999999996</v>
      </c>
      <c r="L41" s="121" t="s">
        <v>36</v>
      </c>
      <c r="M41" s="148">
        <v>9.4289062000000001</v>
      </c>
      <c r="N41" s="148">
        <f t="shared" si="0"/>
        <v>9.2048142374999991</v>
      </c>
      <c r="O41" s="121">
        <v>11.376717799999998</v>
      </c>
      <c r="P41" s="148">
        <f t="shared" si="1"/>
        <v>8.5325383499999994</v>
      </c>
      <c r="Q41" s="148">
        <f t="shared" si="1"/>
        <v>6.3994037624999995</v>
      </c>
    </row>
    <row r="42" spans="1:17" x14ac:dyDescent="0.2">
      <c r="A42" s="26" t="s">
        <v>130</v>
      </c>
      <c r="B42" s="148">
        <v>14.215712</v>
      </c>
      <c r="C42" s="121">
        <v>14.215712</v>
      </c>
      <c r="D42" s="121">
        <v>14.215712</v>
      </c>
      <c r="E42" s="121">
        <v>15.272632549999999</v>
      </c>
      <c r="F42" s="121">
        <v>16.615204200000001</v>
      </c>
      <c r="G42" s="121" t="s">
        <v>36</v>
      </c>
      <c r="H42" s="121">
        <v>16.79611465</v>
      </c>
      <c r="I42" s="121">
        <v>16.79611465</v>
      </c>
      <c r="J42" s="121">
        <v>18.529078049999999</v>
      </c>
      <c r="K42" s="121">
        <v>16.139114249999999</v>
      </c>
      <c r="L42" s="121" t="s">
        <v>36</v>
      </c>
      <c r="M42" s="148">
        <v>17.09129415</v>
      </c>
      <c r="N42" s="148">
        <f t="shared" si="0"/>
        <v>16.740790959374998</v>
      </c>
      <c r="O42" s="121">
        <v>20.919041849999999</v>
      </c>
      <c r="P42" s="148">
        <f t="shared" si="1"/>
        <v>15.689281387499999</v>
      </c>
      <c r="Q42" s="148">
        <f t="shared" si="1"/>
        <v>11.766961040624999</v>
      </c>
    </row>
    <row r="43" spans="1:17" x14ac:dyDescent="0.2">
      <c r="A43" s="26" t="s">
        <v>131</v>
      </c>
      <c r="B43" s="148">
        <v>2.9815519999999998</v>
      </c>
      <c r="C43" s="121">
        <v>2.9815519999999998</v>
      </c>
      <c r="D43" s="121">
        <v>2.9815519999999998</v>
      </c>
      <c r="E43" s="121">
        <v>3.2252149999999995</v>
      </c>
      <c r="F43" s="121">
        <v>3.534888</v>
      </c>
      <c r="G43" s="121" t="s">
        <v>36</v>
      </c>
      <c r="H43" s="121">
        <v>3.5766464999999998</v>
      </c>
      <c r="I43" s="121">
        <v>3.5765799999999999</v>
      </c>
      <c r="J43" s="121">
        <v>3.9761505000000001</v>
      </c>
      <c r="K43" s="121">
        <v>3.4251104999999997</v>
      </c>
      <c r="L43" s="121" t="s">
        <v>36</v>
      </c>
      <c r="M43" s="148">
        <v>3.6445219999999998</v>
      </c>
      <c r="N43" s="148">
        <f t="shared" si="0"/>
        <v>3.5822666249999999</v>
      </c>
      <c r="O43" s="121">
        <v>4.5273339999999997</v>
      </c>
      <c r="P43" s="148">
        <f t="shared" si="1"/>
        <v>3.3955004999999998</v>
      </c>
      <c r="Q43" s="148">
        <f t="shared" si="1"/>
        <v>2.5466253749999996</v>
      </c>
    </row>
    <row r="44" spans="1:17" x14ac:dyDescent="0.2">
      <c r="A44" s="26" t="s">
        <v>132</v>
      </c>
      <c r="B44" s="148">
        <v>5.056184</v>
      </c>
      <c r="C44" s="121">
        <v>5.056184</v>
      </c>
      <c r="D44" s="121">
        <v>5.056184</v>
      </c>
      <c r="E44" s="121">
        <v>5.4434617999999997</v>
      </c>
      <c r="F44" s="121">
        <v>5.9356524499999992</v>
      </c>
      <c r="G44" s="121" t="s">
        <v>36</v>
      </c>
      <c r="H44" s="121">
        <v>6.0020211999999997</v>
      </c>
      <c r="I44" s="121">
        <v>6.0016529999999992</v>
      </c>
      <c r="J44" s="121">
        <v>6.6369943500000002</v>
      </c>
      <c r="K44" s="121">
        <v>5.7611707999999995</v>
      </c>
      <c r="L44" s="121" t="s">
        <v>36</v>
      </c>
      <c r="M44" s="148">
        <v>6.1099044999999998</v>
      </c>
      <c r="N44" s="148">
        <f t="shared" si="0"/>
        <v>5.9911247812499999</v>
      </c>
      <c r="O44" s="121">
        <v>7.513047499999999</v>
      </c>
      <c r="P44" s="148">
        <f t="shared" si="1"/>
        <v>5.6347856249999992</v>
      </c>
      <c r="Q44" s="148">
        <f t="shared" si="1"/>
        <v>4.2260892187499994</v>
      </c>
    </row>
    <row r="45" spans="1:17" ht="17" x14ac:dyDescent="0.2">
      <c r="A45" s="149" t="s">
        <v>133</v>
      </c>
      <c r="B45" s="148">
        <v>0.38646999999999998</v>
      </c>
      <c r="C45" s="121">
        <v>0.38646999999999998</v>
      </c>
      <c r="D45" s="121">
        <v>0.38646999999999998</v>
      </c>
      <c r="E45" s="121">
        <v>0.41845614999999997</v>
      </c>
      <c r="F45" s="121">
        <v>0.45909535000000001</v>
      </c>
      <c r="G45" s="121" t="s">
        <v>36</v>
      </c>
      <c r="H45" s="121">
        <v>0.4645627</v>
      </c>
      <c r="I45" s="121" t="s">
        <v>36</v>
      </c>
      <c r="J45" s="121">
        <v>0.51699759999999995</v>
      </c>
      <c r="K45" s="121">
        <v>0.4446736</v>
      </c>
      <c r="L45" s="121" t="s">
        <v>36</v>
      </c>
      <c r="M45" s="121">
        <v>0.47348839999999998</v>
      </c>
      <c r="N45" s="121" t="s">
        <v>36</v>
      </c>
      <c r="O45" s="121">
        <v>0.5893216</v>
      </c>
      <c r="P45" s="121" t="s">
        <v>36</v>
      </c>
      <c r="Q45" s="121" t="s">
        <v>36</v>
      </c>
    </row>
    <row r="46" spans="1:17" ht="17" x14ac:dyDescent="0.2">
      <c r="A46" s="149" t="s">
        <v>134</v>
      </c>
      <c r="B46" s="148">
        <v>0.53472999999999993</v>
      </c>
      <c r="C46" s="121">
        <v>0.53472999999999993</v>
      </c>
      <c r="D46" s="121">
        <v>0.53472999999999993</v>
      </c>
      <c r="E46" s="121">
        <v>0.57162384999999993</v>
      </c>
      <c r="F46" s="121">
        <v>0.61939499999999992</v>
      </c>
      <c r="G46" s="121" t="s">
        <v>36</v>
      </c>
      <c r="H46" s="121">
        <v>0.62583814999999987</v>
      </c>
      <c r="I46" s="121" t="s">
        <v>36</v>
      </c>
      <c r="J46" s="121">
        <v>0.68747140000000007</v>
      </c>
      <c r="K46" s="121">
        <v>0.60244765</v>
      </c>
      <c r="L46" s="121" t="s">
        <v>36</v>
      </c>
      <c r="M46" s="121">
        <v>0.63631364999999995</v>
      </c>
      <c r="N46" s="121" t="s">
        <v>36</v>
      </c>
      <c r="O46" s="121">
        <v>0.77252385000000001</v>
      </c>
      <c r="P46" s="121" t="s">
        <v>36</v>
      </c>
      <c r="Q46" s="121" t="s">
        <v>36</v>
      </c>
    </row>
    <row r="47" spans="1:17" ht="17" x14ac:dyDescent="0.2">
      <c r="A47" s="149" t="s">
        <v>135</v>
      </c>
      <c r="B47" s="148">
        <v>1.068025</v>
      </c>
      <c r="C47" s="121">
        <v>1.068025</v>
      </c>
      <c r="D47" s="121">
        <v>1.068025</v>
      </c>
      <c r="E47" s="121">
        <v>1.14323335</v>
      </c>
      <c r="F47" s="121">
        <v>1.2387899999999998</v>
      </c>
      <c r="G47" s="121" t="s">
        <v>36</v>
      </c>
      <c r="H47" s="121">
        <v>1.2516762999999997</v>
      </c>
      <c r="I47" s="121" t="s">
        <v>36</v>
      </c>
      <c r="J47" s="121">
        <v>1.3749428000000001</v>
      </c>
      <c r="K47" s="121">
        <v>1.2048953</v>
      </c>
      <c r="L47" s="121" t="s">
        <v>36</v>
      </c>
      <c r="M47" s="121">
        <v>1.2726416499999997</v>
      </c>
      <c r="N47" s="121" t="s">
        <v>36</v>
      </c>
      <c r="O47" s="121">
        <v>1.5450477</v>
      </c>
      <c r="P47" s="121" t="s">
        <v>36</v>
      </c>
      <c r="Q47" s="121" t="s">
        <v>36</v>
      </c>
    </row>
    <row r="48" spans="1:17" ht="17" x14ac:dyDescent="0.2">
      <c r="A48" s="149" t="s">
        <v>136</v>
      </c>
      <c r="B48" s="148">
        <v>2.13605</v>
      </c>
      <c r="C48" s="121">
        <v>2.13605</v>
      </c>
      <c r="D48" s="121">
        <v>2.13605</v>
      </c>
      <c r="E48" s="121">
        <v>2.2864667000000001</v>
      </c>
      <c r="F48" s="121">
        <v>2.4775799999999997</v>
      </c>
      <c r="G48" s="121" t="s">
        <v>36</v>
      </c>
      <c r="H48" s="121">
        <v>2.5033382499999997</v>
      </c>
      <c r="I48" s="121" t="s">
        <v>36</v>
      </c>
      <c r="J48" s="121">
        <v>2.7498856000000003</v>
      </c>
      <c r="K48" s="121">
        <v>2.4097906</v>
      </c>
      <c r="L48" s="121" t="s">
        <v>36</v>
      </c>
      <c r="M48" s="121">
        <v>2.5452689499999996</v>
      </c>
      <c r="N48" s="121" t="s">
        <v>36</v>
      </c>
      <c r="O48" s="121">
        <v>3.0900810500000002</v>
      </c>
      <c r="P48" s="121" t="s">
        <v>36</v>
      </c>
      <c r="Q48" s="121" t="s">
        <v>36</v>
      </c>
    </row>
    <row r="49" spans="1:17" ht="17" x14ac:dyDescent="0.2">
      <c r="A49" s="149" t="s">
        <v>137</v>
      </c>
      <c r="B49" s="148">
        <v>2.3025099999999998</v>
      </c>
      <c r="C49" s="121">
        <v>2.3025099999999998</v>
      </c>
      <c r="D49" s="121">
        <v>2.3025099999999998</v>
      </c>
      <c r="E49" s="121">
        <v>2.471266</v>
      </c>
      <c r="F49" s="121">
        <v>2.6857267499999997</v>
      </c>
      <c r="G49" s="121" t="s">
        <v>36</v>
      </c>
      <c r="H49" s="121">
        <v>2.7146563499999998</v>
      </c>
      <c r="I49" s="121" t="s">
        <v>36</v>
      </c>
      <c r="J49" s="121">
        <v>2.9913387</v>
      </c>
      <c r="K49" s="121">
        <v>2.6097004500000001</v>
      </c>
      <c r="L49" s="121" t="s">
        <v>36</v>
      </c>
      <c r="M49" s="121">
        <v>2.76166695</v>
      </c>
      <c r="N49" s="121" t="s">
        <v>36</v>
      </c>
      <c r="O49" s="121">
        <v>3.3730630499999994</v>
      </c>
      <c r="P49" s="121" t="s">
        <v>36</v>
      </c>
      <c r="Q49" s="121" t="s">
        <v>36</v>
      </c>
    </row>
    <row r="50" spans="1:17" x14ac:dyDescent="0.2">
      <c r="A50" s="26" t="s">
        <v>92</v>
      </c>
      <c r="B50" s="121">
        <v>2.5000000000000001E-2</v>
      </c>
      <c r="C50" s="121">
        <v>2.5000000000000001E-2</v>
      </c>
      <c r="D50" s="121">
        <v>2.5000000000000001E-2</v>
      </c>
      <c r="E50" s="121">
        <v>2.5999999999999999E-2</v>
      </c>
      <c r="F50" s="121">
        <v>3.5000000000000003E-2</v>
      </c>
      <c r="G50" s="121">
        <v>2.5999999999999999E-2</v>
      </c>
      <c r="H50" s="121">
        <v>2.9000000000000001E-2</v>
      </c>
      <c r="I50" s="121">
        <v>3.1E-2</v>
      </c>
      <c r="J50" s="121">
        <v>2.9000000000000001E-2</v>
      </c>
      <c r="K50" s="121">
        <v>2.5000000000000001E-2</v>
      </c>
      <c r="L50" s="121">
        <v>2.5000000000000001E-2</v>
      </c>
      <c r="M50" s="121">
        <v>2.5000000000000001E-2</v>
      </c>
      <c r="N50" s="121">
        <v>2.9000000000000001E-2</v>
      </c>
      <c r="O50" s="121">
        <v>3.5000000000000003E-2</v>
      </c>
      <c r="P50" s="121">
        <v>2.5000000000000001E-2</v>
      </c>
      <c r="Q50" s="121">
        <v>2.5000000000000001E-2</v>
      </c>
    </row>
    <row r="51" spans="1:17" x14ac:dyDescent="0.2">
      <c r="A51" s="26" t="s">
        <v>89</v>
      </c>
      <c r="B51" s="121">
        <v>0</v>
      </c>
      <c r="C51" s="121">
        <v>0</v>
      </c>
      <c r="D51" s="121">
        <v>0</v>
      </c>
      <c r="E51" s="121">
        <v>0</v>
      </c>
      <c r="F51" s="121">
        <v>0</v>
      </c>
      <c r="G51" s="121">
        <v>0</v>
      </c>
      <c r="H51" s="121">
        <v>0</v>
      </c>
      <c r="I51" s="121">
        <v>0</v>
      </c>
      <c r="J51" s="121">
        <v>0</v>
      </c>
      <c r="K51" s="121">
        <v>0</v>
      </c>
      <c r="L51" s="121">
        <v>0</v>
      </c>
      <c r="M51" s="121">
        <v>0</v>
      </c>
      <c r="N51" s="121">
        <v>0</v>
      </c>
      <c r="O51" s="121">
        <v>0</v>
      </c>
      <c r="P51" s="121">
        <v>0</v>
      </c>
      <c r="Q51" s="121">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33</vt:i4>
      </vt:variant>
    </vt:vector>
  </HeadingPairs>
  <TitlesOfParts>
    <vt:vector size="45" baseType="lpstr">
      <vt:lpstr>Price Estimator</vt:lpstr>
      <vt:lpstr>Usage Pattern</vt:lpstr>
      <vt:lpstr>AWS Region-Instance Win</vt:lpstr>
      <vt:lpstr>AWS Region-Instance Win MS</vt:lpstr>
      <vt:lpstr>Region-Instance RHEL</vt:lpstr>
      <vt:lpstr>Region-Instance Rocky</vt:lpstr>
      <vt:lpstr>AWS Region-Instance Lin</vt:lpstr>
      <vt:lpstr>AWS Region-Instance Pricing Win</vt:lpstr>
      <vt:lpstr>Region-Instance Pricing RHEL</vt:lpstr>
      <vt:lpstr>Region-Instance Pricing Rocky</vt:lpstr>
      <vt:lpstr>AWS Region-Instance Pricing Lin</vt:lpstr>
      <vt:lpstr>Constants</vt:lpstr>
      <vt:lpstr>AWS_Region_Instance_Pricing_Linux</vt:lpstr>
      <vt:lpstr>AWS_Region_Instance_Pricing_RHEL</vt:lpstr>
      <vt:lpstr>AWS_Region_Instance_Pricing_Rocky</vt:lpstr>
      <vt:lpstr>AWS_Region_Instance_Pricing_Windows</vt:lpstr>
      <vt:lpstr>buffer_percent</vt:lpstr>
      <vt:lpstr>Buffer_Weekday_Hours</vt:lpstr>
      <vt:lpstr>Buffer_Weekend_Hours</vt:lpstr>
      <vt:lpstr>const_RDS_SAL_Options</vt:lpstr>
      <vt:lpstr>Days_In_Weekend</vt:lpstr>
      <vt:lpstr>Days_In_Work_Week</vt:lpstr>
      <vt:lpstr>fleet_utilization</vt:lpstr>
      <vt:lpstr>instance_price_stopped</vt:lpstr>
      <vt:lpstr>instance_price_streaming</vt:lpstr>
      <vt:lpstr>license_model</vt:lpstr>
      <vt:lpstr>Linux</vt:lpstr>
      <vt:lpstr>Monthly_Buffer_WD_Hours</vt:lpstr>
      <vt:lpstr>Monthly_Buffer_WE_Hours</vt:lpstr>
      <vt:lpstr>Monthly_Used_WD_Hours</vt:lpstr>
      <vt:lpstr>Monthly_Used_WE_Hours</vt:lpstr>
      <vt:lpstr>OS_Type</vt:lpstr>
      <vt:lpstr>RDS_SAL_Fee</vt:lpstr>
      <vt:lpstr>Selected_AWS_Region</vt:lpstr>
      <vt:lpstr>Selected_Instance</vt:lpstr>
      <vt:lpstr>Session_Density</vt:lpstr>
      <vt:lpstr>Session_Fragmentation</vt:lpstr>
      <vt:lpstr>total_users</vt:lpstr>
      <vt:lpstr>US_East__N._Virginia___AWS_Region_Instance_Pricing</vt:lpstr>
      <vt:lpstr>Used_Weekday_Hours</vt:lpstr>
      <vt:lpstr>Used_Weekend_Hours</vt:lpstr>
      <vt:lpstr>Weekday_instance_hours</vt:lpstr>
      <vt:lpstr>Weekend_instance_hours</vt:lpstr>
      <vt:lpstr>Weeks_Per_Month</vt:lpstr>
      <vt:lpstr>Windows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Verma, Manav</cp:lastModifiedBy>
  <cp:lastPrinted>2019-10-04T14:20:58Z</cp:lastPrinted>
  <dcterms:created xsi:type="dcterms:W3CDTF">2017-03-09T22:24:32Z</dcterms:created>
  <dcterms:modified xsi:type="dcterms:W3CDTF">2025-11-06T18:29:04Z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9eed6f-34eb-4453-9f97-09510b9b219f_Enabled">
    <vt:lpwstr>true</vt:lpwstr>
  </property>
  <property fmtid="{D5CDD505-2E9C-101B-9397-08002B2CF9AE}" pid="3" name="MSIP_Label_929eed6f-34eb-4453-9f97-09510b9b219f_SetDate">
    <vt:lpwstr>2025-05-01T15:59:56Z</vt:lpwstr>
  </property>
  <property fmtid="{D5CDD505-2E9C-101B-9397-08002B2CF9AE}" pid="4" name="MSIP_Label_929eed6f-34eb-4453-9f97-09510b9b219f_Method">
    <vt:lpwstr>Standard</vt:lpwstr>
  </property>
  <property fmtid="{D5CDD505-2E9C-101B-9397-08002B2CF9AE}" pid="5" name="MSIP_Label_929eed6f-34eb-4453-9f97-09510b9b219f_Name">
    <vt:lpwstr>Amazon Pending_Classification</vt:lpwstr>
  </property>
  <property fmtid="{D5CDD505-2E9C-101B-9397-08002B2CF9AE}" pid="6" name="MSIP_Label_929eed6f-34eb-4453-9f97-09510b9b219f_SiteId">
    <vt:lpwstr>5280104a-472d-4538-9ccf-1e1d0efe8b1b</vt:lpwstr>
  </property>
  <property fmtid="{D5CDD505-2E9C-101B-9397-08002B2CF9AE}" pid="7" name="MSIP_Label_929eed6f-34eb-4453-9f97-09510b9b219f_ActionId">
    <vt:lpwstr>cb56715b-2193-4235-b95b-4f64bafbf3a1</vt:lpwstr>
  </property>
  <property fmtid="{D5CDD505-2E9C-101B-9397-08002B2CF9AE}" pid="8" name="MSIP_Label_929eed6f-34eb-4453-9f97-09510b9b219f_ContentBits">
    <vt:lpwstr>0</vt:lpwstr>
  </property>
  <property fmtid="{D5CDD505-2E9C-101B-9397-08002B2CF9AE}" pid="9" name="MSIP_Label_929eed6f-34eb-4453-9f97-09510b9b219f_Tag">
    <vt:lpwstr>50, 3, 0, 1</vt:lpwstr>
  </property>
</Properties>
</file>